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baranovs001\Documents\SM_2020_06\ziņojums\"/>
    </mc:Choice>
  </mc:AlternateContent>
  <xr:revisionPtr revIDLastSave="0" documentId="13_ncr:1_{CBBD1636-42B7-4D77-8FA5-A40AB81B8E24}" xr6:coauthVersionLast="45" xr6:coauthVersionMax="45" xr10:uidLastSave="{00000000-0000-0000-0000-000000000000}"/>
  <bookViews>
    <workbookView xWindow="-108" yWindow="-108" windowWidth="23256" windowHeight="12576" xr2:uid="{5D68710C-9A2E-4C9C-BCC6-EE905BE38FE8}"/>
  </bookViews>
  <sheets>
    <sheet name="Summary" sheetId="1" r:id="rId1"/>
    <sheet name="4.scen. - Novadi" sheetId="4" r:id="rId2"/>
    <sheet name="NPV_calc" sheetId="3" r:id="rId3"/>
  </sheets>
  <definedNames>
    <definedName name="diskonta_likme">NPV_calc!$C$3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1" l="1"/>
  <c r="B14" i="1"/>
  <c r="P42" i="4"/>
  <c r="P38" i="4"/>
  <c r="P34" i="4"/>
  <c r="P30" i="4"/>
  <c r="P26" i="4"/>
  <c r="P22" i="4"/>
  <c r="P18" i="4"/>
  <c r="P14" i="4"/>
  <c r="P10" i="4"/>
  <c r="P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O46" i="4" s="1"/>
  <c r="N45" i="4"/>
  <c r="P45" i="4" s="1"/>
  <c r="N44" i="4"/>
  <c r="P44" i="4" s="1"/>
  <c r="N43" i="4"/>
  <c r="P43" i="4" s="1"/>
  <c r="N42" i="4"/>
  <c r="N41" i="4"/>
  <c r="P41" i="4" s="1"/>
  <c r="N40" i="4"/>
  <c r="P40" i="4" s="1"/>
  <c r="N39" i="4"/>
  <c r="P39" i="4" s="1"/>
  <c r="N38" i="4"/>
  <c r="N37" i="4"/>
  <c r="P37" i="4" s="1"/>
  <c r="N36" i="4"/>
  <c r="P36" i="4" s="1"/>
  <c r="N35" i="4"/>
  <c r="P35" i="4" s="1"/>
  <c r="N34" i="4"/>
  <c r="N33" i="4"/>
  <c r="P33" i="4" s="1"/>
  <c r="N32" i="4"/>
  <c r="P32" i="4" s="1"/>
  <c r="N31" i="4"/>
  <c r="P31" i="4" s="1"/>
  <c r="N30" i="4"/>
  <c r="N29" i="4"/>
  <c r="P29" i="4" s="1"/>
  <c r="N28" i="4"/>
  <c r="P28" i="4" s="1"/>
  <c r="N27" i="4"/>
  <c r="P27" i="4" s="1"/>
  <c r="N26" i="4"/>
  <c r="N25" i="4"/>
  <c r="P25" i="4" s="1"/>
  <c r="N24" i="4"/>
  <c r="P24" i="4" s="1"/>
  <c r="N23" i="4"/>
  <c r="P23" i="4" s="1"/>
  <c r="N22" i="4"/>
  <c r="N21" i="4"/>
  <c r="P21" i="4" s="1"/>
  <c r="N20" i="4"/>
  <c r="P20" i="4" s="1"/>
  <c r="N19" i="4"/>
  <c r="P19" i="4" s="1"/>
  <c r="N18" i="4"/>
  <c r="N17" i="4"/>
  <c r="P17" i="4" s="1"/>
  <c r="N16" i="4"/>
  <c r="P16" i="4" s="1"/>
  <c r="N15" i="4"/>
  <c r="P15" i="4" s="1"/>
  <c r="N14" i="4"/>
  <c r="N13" i="4"/>
  <c r="P13" i="4" s="1"/>
  <c r="N12" i="4"/>
  <c r="P12" i="4" s="1"/>
  <c r="N11" i="4"/>
  <c r="P11" i="4" s="1"/>
  <c r="N10" i="4"/>
  <c r="N9" i="4"/>
  <c r="P9" i="4" s="1"/>
  <c r="N8" i="4"/>
  <c r="P8" i="4" s="1"/>
  <c r="N7" i="4"/>
  <c r="P7" i="4" s="1"/>
  <c r="N6" i="4"/>
  <c r="N5" i="4"/>
  <c r="P5" i="4" s="1"/>
  <c r="N4" i="4"/>
  <c r="P4" i="4" s="1"/>
  <c r="B60" i="4"/>
  <c r="N46" i="4" l="1"/>
  <c r="A19" i="3" l="1"/>
  <c r="A26" i="3" s="1"/>
  <c r="A33" i="3" s="1"/>
  <c r="A40" i="3" s="1"/>
  <c r="A47" i="3" s="1"/>
  <c r="A54" i="3" s="1"/>
  <c r="A61" i="3" s="1"/>
  <c r="A68" i="3" s="1"/>
  <c r="A75" i="3" s="1"/>
  <c r="A82" i="3" s="1"/>
  <c r="A89" i="3" s="1"/>
  <c r="A96" i="3" s="1"/>
  <c r="A103" i="3" s="1"/>
  <c r="A110" i="3" s="1"/>
  <c r="A117" i="3" s="1"/>
  <c r="A124" i="3" s="1"/>
  <c r="A131" i="3" s="1"/>
  <c r="A138" i="3" s="1"/>
  <c r="A145" i="3" s="1"/>
  <c r="A152" i="3" s="1"/>
  <c r="A159" i="3" s="1"/>
  <c r="A166" i="3" s="1"/>
  <c r="A173" i="3" s="1"/>
  <c r="A180" i="3" s="1"/>
  <c r="A187" i="3" s="1"/>
  <c r="A194" i="3" s="1"/>
  <c r="A201" i="3" s="1"/>
  <c r="A208" i="3" s="1"/>
  <c r="A215" i="3" s="1"/>
  <c r="A222" i="3" s="1"/>
  <c r="A229" i="3" s="1"/>
  <c r="A236" i="3" s="1"/>
  <c r="A243" i="3" s="1"/>
  <c r="A250" i="3" s="1"/>
  <c r="A257" i="3" s="1"/>
  <c r="A264" i="3" s="1"/>
  <c r="A271" i="3" s="1"/>
  <c r="A278" i="3" s="1"/>
  <c r="A285" i="3" s="1"/>
  <c r="A292" i="3" s="1"/>
  <c r="A12" i="3"/>
  <c r="A5" i="3"/>
  <c r="F45" i="4"/>
  <c r="T45" i="4" s="1"/>
  <c r="F44" i="4"/>
  <c r="T44" i="4" s="1"/>
  <c r="F43" i="4"/>
  <c r="T43" i="4" s="1"/>
  <c r="F42" i="4"/>
  <c r="T42" i="4" s="1"/>
  <c r="F41" i="4"/>
  <c r="T41" i="4" s="1"/>
  <c r="F40" i="4"/>
  <c r="T40" i="4" s="1"/>
  <c r="F39" i="4"/>
  <c r="T39" i="4" s="1"/>
  <c r="F38" i="4"/>
  <c r="T38" i="4" s="1"/>
  <c r="F37" i="4"/>
  <c r="T37" i="4" s="1"/>
  <c r="F36" i="4"/>
  <c r="T36" i="4" s="1"/>
  <c r="F35" i="4"/>
  <c r="T35" i="4" s="1"/>
  <c r="F34" i="4"/>
  <c r="T34" i="4" s="1"/>
  <c r="F33" i="4"/>
  <c r="T33" i="4" s="1"/>
  <c r="F32" i="4"/>
  <c r="T32" i="4" s="1"/>
  <c r="F31" i="4"/>
  <c r="T31" i="4" s="1"/>
  <c r="F30" i="4"/>
  <c r="T30" i="4" s="1"/>
  <c r="F29" i="4"/>
  <c r="T29" i="4" s="1"/>
  <c r="F28" i="4"/>
  <c r="T28" i="4" s="1"/>
  <c r="F27" i="4"/>
  <c r="T27" i="4" s="1"/>
  <c r="F26" i="4"/>
  <c r="T26" i="4" s="1"/>
  <c r="F25" i="4"/>
  <c r="T25" i="4" s="1"/>
  <c r="F24" i="4"/>
  <c r="T24" i="4" s="1"/>
  <c r="F23" i="4"/>
  <c r="T23" i="4" s="1"/>
  <c r="F22" i="4"/>
  <c r="T22" i="4" s="1"/>
  <c r="F21" i="4"/>
  <c r="T21" i="4" s="1"/>
  <c r="F20" i="4"/>
  <c r="T20" i="4" s="1"/>
  <c r="F19" i="4"/>
  <c r="T19" i="4" s="1"/>
  <c r="F18" i="4"/>
  <c r="T18" i="4" s="1"/>
  <c r="F17" i="4"/>
  <c r="T17" i="4" s="1"/>
  <c r="F16" i="4"/>
  <c r="T16" i="4" s="1"/>
  <c r="F15" i="4"/>
  <c r="T15" i="4" s="1"/>
  <c r="F14" i="4"/>
  <c r="T14" i="4" s="1"/>
  <c r="F13" i="4"/>
  <c r="T13" i="4" s="1"/>
  <c r="F12" i="4"/>
  <c r="T12" i="4" s="1"/>
  <c r="F11" i="4"/>
  <c r="T11" i="4" s="1"/>
  <c r="F10" i="4"/>
  <c r="T10" i="4" s="1"/>
  <c r="F9" i="4"/>
  <c r="T9" i="4" s="1"/>
  <c r="F8" i="4"/>
  <c r="T8" i="4" s="1"/>
  <c r="F7" i="4"/>
  <c r="T7" i="4" s="1"/>
  <c r="F6" i="4"/>
  <c r="T6" i="4" s="1"/>
  <c r="F5" i="4"/>
  <c r="T5" i="4" s="1"/>
  <c r="F4" i="4"/>
  <c r="T4" i="4" s="1"/>
  <c r="C45" i="4"/>
  <c r="S45" i="4" s="1"/>
  <c r="C44" i="4"/>
  <c r="S44" i="4" s="1"/>
  <c r="C43" i="4"/>
  <c r="S43" i="4" s="1"/>
  <c r="C42" i="4"/>
  <c r="S42" i="4" s="1"/>
  <c r="C41" i="4"/>
  <c r="S41" i="4" s="1"/>
  <c r="C40" i="4"/>
  <c r="S40" i="4" s="1"/>
  <c r="C39" i="4"/>
  <c r="S39" i="4" s="1"/>
  <c r="C38" i="4"/>
  <c r="S38" i="4" s="1"/>
  <c r="C37" i="4"/>
  <c r="S37" i="4" s="1"/>
  <c r="C36" i="4"/>
  <c r="S36" i="4" s="1"/>
  <c r="C35" i="4"/>
  <c r="S35" i="4" s="1"/>
  <c r="C34" i="4"/>
  <c r="S34" i="4" s="1"/>
  <c r="C33" i="4"/>
  <c r="S33" i="4" s="1"/>
  <c r="C32" i="4"/>
  <c r="S32" i="4" s="1"/>
  <c r="C31" i="4"/>
  <c r="S31" i="4" s="1"/>
  <c r="C30" i="4"/>
  <c r="S30" i="4" s="1"/>
  <c r="C29" i="4"/>
  <c r="S29" i="4" s="1"/>
  <c r="C28" i="4"/>
  <c r="S28" i="4" s="1"/>
  <c r="C27" i="4"/>
  <c r="S27" i="4" s="1"/>
  <c r="C26" i="4"/>
  <c r="S26" i="4" s="1"/>
  <c r="C25" i="4"/>
  <c r="S25" i="4" s="1"/>
  <c r="C24" i="4"/>
  <c r="S24" i="4" s="1"/>
  <c r="C23" i="4"/>
  <c r="S23" i="4" s="1"/>
  <c r="C22" i="4"/>
  <c r="S22" i="4" s="1"/>
  <c r="C21" i="4"/>
  <c r="S21" i="4" s="1"/>
  <c r="C20" i="4"/>
  <c r="S20" i="4" s="1"/>
  <c r="C19" i="4"/>
  <c r="S19" i="4" s="1"/>
  <c r="C18" i="4"/>
  <c r="S18" i="4" s="1"/>
  <c r="C17" i="4"/>
  <c r="S17" i="4" s="1"/>
  <c r="C16" i="4"/>
  <c r="S16" i="4" s="1"/>
  <c r="C15" i="4"/>
  <c r="S15" i="4" s="1"/>
  <c r="C14" i="4"/>
  <c r="S14" i="4" s="1"/>
  <c r="C13" i="4"/>
  <c r="S13" i="4" s="1"/>
  <c r="C12" i="4"/>
  <c r="S12" i="4" s="1"/>
  <c r="C11" i="4"/>
  <c r="S11" i="4" s="1"/>
  <c r="C10" i="4"/>
  <c r="S10" i="4" s="1"/>
  <c r="C9" i="4"/>
  <c r="S9" i="4" s="1"/>
  <c r="C8" i="4"/>
  <c r="S8" i="4" s="1"/>
  <c r="C7" i="4"/>
  <c r="S7" i="4" s="1"/>
  <c r="C6" i="4"/>
  <c r="S6" i="4" s="1"/>
  <c r="C5" i="4"/>
  <c r="S5" i="4" s="1"/>
  <c r="C4" i="4"/>
  <c r="S4" i="4" s="1"/>
  <c r="D46" i="4"/>
  <c r="B57" i="4"/>
  <c r="K45" i="4" s="1"/>
  <c r="J46" i="4"/>
  <c r="I46" i="4"/>
  <c r="H46" i="4"/>
  <c r="E46" i="4"/>
  <c r="G46" i="4"/>
  <c r="U9" i="4" l="1"/>
  <c r="C40" i="3" s="1"/>
  <c r="W40" i="3" s="1"/>
  <c r="U21" i="4"/>
  <c r="C124" i="3" s="1"/>
  <c r="W124" i="3" s="1"/>
  <c r="U25" i="4"/>
  <c r="C152" i="3" s="1"/>
  <c r="W152" i="3" s="1"/>
  <c r="U37" i="4"/>
  <c r="C236" i="3" s="1"/>
  <c r="H236" i="3" s="1"/>
  <c r="H237" i="3" s="1"/>
  <c r="U6" i="4"/>
  <c r="C19" i="3" s="1"/>
  <c r="U10" i="4"/>
  <c r="C47" i="3" s="1"/>
  <c r="S47" i="3" s="1"/>
  <c r="U14" i="4"/>
  <c r="C75" i="3" s="1"/>
  <c r="W75" i="3" s="1"/>
  <c r="U18" i="4"/>
  <c r="C103" i="3" s="1"/>
  <c r="I103" i="3" s="1"/>
  <c r="U22" i="4"/>
  <c r="C131" i="3" s="1"/>
  <c r="W131" i="3" s="1"/>
  <c r="U26" i="4"/>
  <c r="C159" i="3" s="1"/>
  <c r="W159" i="3" s="1"/>
  <c r="U30" i="4"/>
  <c r="C187" i="3" s="1"/>
  <c r="P187" i="3" s="1"/>
  <c r="U34" i="4"/>
  <c r="C215" i="3" s="1"/>
  <c r="L215" i="3" s="1"/>
  <c r="U38" i="4"/>
  <c r="C243" i="3" s="1"/>
  <c r="W243" i="3" s="1"/>
  <c r="U42" i="4"/>
  <c r="C271" i="3" s="1"/>
  <c r="W271" i="3" s="1"/>
  <c r="U5" i="4"/>
  <c r="C12" i="3" s="1"/>
  <c r="U12" i="3" s="1"/>
  <c r="U13" i="4"/>
  <c r="C68" i="3" s="1"/>
  <c r="H68" i="3" s="1"/>
  <c r="U33" i="4"/>
  <c r="C208" i="3" s="1"/>
  <c r="W208" i="3" s="1"/>
  <c r="U41" i="4"/>
  <c r="C264" i="3" s="1"/>
  <c r="W264" i="3" s="1"/>
  <c r="U7" i="4"/>
  <c r="C26" i="3" s="1"/>
  <c r="W26" i="3" s="1"/>
  <c r="U11" i="4"/>
  <c r="C54" i="3" s="1"/>
  <c r="W54" i="3" s="1"/>
  <c r="U15" i="4"/>
  <c r="C82" i="3" s="1"/>
  <c r="W82" i="3" s="1"/>
  <c r="U19" i="4"/>
  <c r="C110" i="3" s="1"/>
  <c r="W110" i="3" s="1"/>
  <c r="U23" i="4"/>
  <c r="C138" i="3" s="1"/>
  <c r="W138" i="3" s="1"/>
  <c r="U27" i="4"/>
  <c r="C166" i="3" s="1"/>
  <c r="F166" i="3" s="1"/>
  <c r="F167" i="3" s="1"/>
  <c r="U31" i="4"/>
  <c r="C194" i="3" s="1"/>
  <c r="W194" i="3" s="1"/>
  <c r="U35" i="4"/>
  <c r="C222" i="3" s="1"/>
  <c r="W222" i="3" s="1"/>
  <c r="U39" i="4"/>
  <c r="C250" i="3" s="1"/>
  <c r="W250" i="3" s="1"/>
  <c r="U43" i="4"/>
  <c r="C278" i="3" s="1"/>
  <c r="U17" i="4"/>
  <c r="C96" i="3" s="1"/>
  <c r="W96" i="3" s="1"/>
  <c r="U29" i="4"/>
  <c r="C180" i="3" s="1"/>
  <c r="W180" i="3" s="1"/>
  <c r="U45" i="4"/>
  <c r="C292" i="3" s="1"/>
  <c r="W292" i="3" s="1"/>
  <c r="U8" i="4"/>
  <c r="C33" i="3" s="1"/>
  <c r="W33" i="3" s="1"/>
  <c r="U12" i="4"/>
  <c r="C61" i="3" s="1"/>
  <c r="W61" i="3" s="1"/>
  <c r="U16" i="4"/>
  <c r="C89" i="3" s="1"/>
  <c r="V89" i="3" s="1"/>
  <c r="U20" i="4"/>
  <c r="C117" i="3" s="1"/>
  <c r="W117" i="3" s="1"/>
  <c r="U24" i="4"/>
  <c r="C145" i="3" s="1"/>
  <c r="K145" i="3" s="1"/>
  <c r="U28" i="4"/>
  <c r="C173" i="3" s="1"/>
  <c r="W173" i="3" s="1"/>
  <c r="U32" i="4"/>
  <c r="C201" i="3" s="1"/>
  <c r="W201" i="3" s="1"/>
  <c r="U36" i="4"/>
  <c r="C229" i="3" s="1"/>
  <c r="W229" i="3" s="1"/>
  <c r="U40" i="4"/>
  <c r="C257" i="3" s="1"/>
  <c r="J257" i="3" s="1"/>
  <c r="J258" i="3" s="1"/>
  <c r="U44" i="4"/>
  <c r="C285" i="3" s="1"/>
  <c r="W285" i="3" s="1"/>
  <c r="O89" i="3"/>
  <c r="V47" i="3"/>
  <c r="G47" i="3"/>
  <c r="F26" i="3"/>
  <c r="T285" i="3"/>
  <c r="E285" i="3"/>
  <c r="I285" i="3"/>
  <c r="Q285" i="3"/>
  <c r="U285" i="3"/>
  <c r="L285" i="3"/>
  <c r="F285" i="3"/>
  <c r="J285" i="3"/>
  <c r="N285" i="3"/>
  <c r="V285" i="3"/>
  <c r="P285" i="3"/>
  <c r="G285" i="3"/>
  <c r="O285" i="3"/>
  <c r="S285" i="3"/>
  <c r="P271" i="3"/>
  <c r="T271" i="3"/>
  <c r="E271" i="3"/>
  <c r="M271" i="3"/>
  <c r="M272" i="3" s="1"/>
  <c r="U271" i="3"/>
  <c r="H271" i="3"/>
  <c r="N271" i="3"/>
  <c r="R271" i="3"/>
  <c r="V271" i="3"/>
  <c r="O271" i="3"/>
  <c r="S271" i="3"/>
  <c r="P264" i="3"/>
  <c r="I264" i="3"/>
  <c r="I265" i="3" s="1"/>
  <c r="Q264" i="3"/>
  <c r="U264" i="3"/>
  <c r="F264" i="3"/>
  <c r="J264" i="3"/>
  <c r="N264" i="3"/>
  <c r="N265" i="3" s="1"/>
  <c r="T264" i="3"/>
  <c r="G264" i="3"/>
  <c r="G265" i="3" s="1"/>
  <c r="O264" i="3"/>
  <c r="L243" i="3"/>
  <c r="T243" i="3"/>
  <c r="X243" i="3"/>
  <c r="I243" i="3"/>
  <c r="I244" i="3" s="1"/>
  <c r="Q243" i="3"/>
  <c r="U243" i="3"/>
  <c r="F243" i="3"/>
  <c r="J243" i="3"/>
  <c r="J244" i="3" s="1"/>
  <c r="N243" i="3"/>
  <c r="R243" i="3"/>
  <c r="V243" i="3"/>
  <c r="H243" i="3"/>
  <c r="H244" i="3" s="1"/>
  <c r="P243" i="3"/>
  <c r="E243" i="3"/>
  <c r="M243" i="3"/>
  <c r="G243" i="3"/>
  <c r="G244" i="3" s="1"/>
  <c r="K243" i="3"/>
  <c r="O243" i="3"/>
  <c r="S243" i="3"/>
  <c r="H222" i="3"/>
  <c r="E222" i="3"/>
  <c r="E223" i="3" s="1"/>
  <c r="E224" i="3" s="1"/>
  <c r="I222" i="3"/>
  <c r="U222" i="3"/>
  <c r="U223" i="3" s="1"/>
  <c r="T222" i="3"/>
  <c r="F222" i="3"/>
  <c r="R222" i="3"/>
  <c r="V222" i="3"/>
  <c r="X222" i="3"/>
  <c r="X223" i="3" s="1"/>
  <c r="K222" i="3"/>
  <c r="S222" i="3"/>
  <c r="S223" i="3" s="1"/>
  <c r="L208" i="3"/>
  <c r="T208" i="3"/>
  <c r="I208" i="3"/>
  <c r="M208" i="3"/>
  <c r="M209" i="3" s="1"/>
  <c r="U208" i="3"/>
  <c r="F208" i="3"/>
  <c r="J208" i="3"/>
  <c r="N208" i="3"/>
  <c r="N209" i="3" s="1"/>
  <c r="R208" i="3"/>
  <c r="V208" i="3"/>
  <c r="H208" i="3"/>
  <c r="P208" i="3"/>
  <c r="P209" i="3" s="1"/>
  <c r="X208" i="3"/>
  <c r="E208" i="3"/>
  <c r="Q208" i="3"/>
  <c r="G208" i="3"/>
  <c r="G209" i="3" s="1"/>
  <c r="K208" i="3"/>
  <c r="O208" i="3"/>
  <c r="S208" i="3"/>
  <c r="L201" i="3"/>
  <c r="L202" i="3" s="1"/>
  <c r="X201" i="3"/>
  <c r="U201" i="3"/>
  <c r="U202" i="3" s="1"/>
  <c r="F201" i="3"/>
  <c r="J201" i="3"/>
  <c r="V201" i="3"/>
  <c r="H201" i="3"/>
  <c r="T201" i="3"/>
  <c r="T202" i="3" s="1"/>
  <c r="Q201" i="3"/>
  <c r="K201" i="3"/>
  <c r="K202" i="3" s="1"/>
  <c r="O201" i="3"/>
  <c r="F194" i="3"/>
  <c r="J194" i="3"/>
  <c r="J195" i="3" s="1"/>
  <c r="N194" i="3"/>
  <c r="R194" i="3"/>
  <c r="V194" i="3"/>
  <c r="H194" i="3"/>
  <c r="H195" i="3" s="1"/>
  <c r="L194" i="3"/>
  <c r="P194" i="3"/>
  <c r="T194" i="3"/>
  <c r="X194" i="3"/>
  <c r="X195" i="3" s="1"/>
  <c r="E194" i="3"/>
  <c r="I194" i="3"/>
  <c r="M194" i="3"/>
  <c r="Q194" i="3"/>
  <c r="Q195" i="3" s="1"/>
  <c r="U194" i="3"/>
  <c r="G194" i="3"/>
  <c r="K194" i="3"/>
  <c r="O194" i="3"/>
  <c r="O195" i="3" s="1"/>
  <c r="S194" i="3"/>
  <c r="H180" i="3"/>
  <c r="T180" i="3"/>
  <c r="I180" i="3"/>
  <c r="M180" i="3"/>
  <c r="Q180" i="3"/>
  <c r="U180" i="3"/>
  <c r="U181" i="3" s="1"/>
  <c r="L180" i="3"/>
  <c r="X180" i="3"/>
  <c r="F180" i="3"/>
  <c r="J180" i="3"/>
  <c r="J181" i="3" s="1"/>
  <c r="N180" i="3"/>
  <c r="R180" i="3"/>
  <c r="V180" i="3"/>
  <c r="P180" i="3"/>
  <c r="P181" i="3" s="1"/>
  <c r="G180" i="3"/>
  <c r="K180" i="3"/>
  <c r="O180" i="3"/>
  <c r="S180" i="3"/>
  <c r="S181" i="3" s="1"/>
  <c r="H173" i="3"/>
  <c r="L173" i="3"/>
  <c r="P173" i="3"/>
  <c r="T173" i="3"/>
  <c r="T174" i="3" s="1"/>
  <c r="X173" i="3"/>
  <c r="E173" i="3"/>
  <c r="I173" i="3"/>
  <c r="Q173" i="3"/>
  <c r="Q174" i="3" s="1"/>
  <c r="F173" i="3"/>
  <c r="J173" i="3"/>
  <c r="N173" i="3"/>
  <c r="R173" i="3"/>
  <c r="R174" i="3" s="1"/>
  <c r="V173" i="3"/>
  <c r="M173" i="3"/>
  <c r="U173" i="3"/>
  <c r="G173" i="3"/>
  <c r="G174" i="3" s="1"/>
  <c r="K173" i="3"/>
  <c r="O173" i="3"/>
  <c r="S173" i="3"/>
  <c r="P159" i="3"/>
  <c r="P160" i="3" s="1"/>
  <c r="E159" i="3"/>
  <c r="I159" i="3"/>
  <c r="M159" i="3"/>
  <c r="Q159" i="3"/>
  <c r="Q160" i="3" s="1"/>
  <c r="U159" i="3"/>
  <c r="L159" i="3"/>
  <c r="X159" i="3"/>
  <c r="F159" i="3"/>
  <c r="F160" i="3" s="1"/>
  <c r="J159" i="3"/>
  <c r="N159" i="3"/>
  <c r="R159" i="3"/>
  <c r="V159" i="3"/>
  <c r="V160" i="3" s="1"/>
  <c r="H159" i="3"/>
  <c r="T159" i="3"/>
  <c r="G159" i="3"/>
  <c r="K159" i="3"/>
  <c r="K160" i="3" s="1"/>
  <c r="O159" i="3"/>
  <c r="S159" i="3"/>
  <c r="H131" i="3"/>
  <c r="I131" i="3"/>
  <c r="I132" i="3" s="1"/>
  <c r="M131" i="3"/>
  <c r="U131" i="3"/>
  <c r="F131" i="3"/>
  <c r="J131" i="3"/>
  <c r="J132" i="3" s="1"/>
  <c r="N131" i="3"/>
  <c r="R131" i="3"/>
  <c r="V131" i="3"/>
  <c r="L131" i="3"/>
  <c r="L132" i="3" s="1"/>
  <c r="P131" i="3"/>
  <c r="T131" i="3"/>
  <c r="X131" i="3"/>
  <c r="E131" i="3"/>
  <c r="E132" i="3" s="1"/>
  <c r="E133" i="3" s="1"/>
  <c r="Q131" i="3"/>
  <c r="G131" i="3"/>
  <c r="K131" i="3"/>
  <c r="O131" i="3"/>
  <c r="O132" i="3" s="1"/>
  <c r="S131" i="3"/>
  <c r="T124" i="3"/>
  <c r="E124" i="3"/>
  <c r="I124" i="3"/>
  <c r="I125" i="3" s="1"/>
  <c r="M124" i="3"/>
  <c r="Q124" i="3"/>
  <c r="U124" i="3"/>
  <c r="L124" i="3"/>
  <c r="L125" i="3" s="1"/>
  <c r="X124" i="3"/>
  <c r="F124" i="3"/>
  <c r="J124" i="3"/>
  <c r="N124" i="3"/>
  <c r="N125" i="3" s="1"/>
  <c r="R124" i="3"/>
  <c r="V124" i="3"/>
  <c r="H124" i="3"/>
  <c r="P124" i="3"/>
  <c r="P125" i="3" s="1"/>
  <c r="G124" i="3"/>
  <c r="K124" i="3"/>
  <c r="O124" i="3"/>
  <c r="S124" i="3"/>
  <c r="S125" i="3" s="1"/>
  <c r="H110" i="3"/>
  <c r="L110" i="3"/>
  <c r="P110" i="3"/>
  <c r="P111" i="3" s="1"/>
  <c r="T110" i="3"/>
  <c r="X110" i="3"/>
  <c r="E110" i="3"/>
  <c r="I110" i="3"/>
  <c r="I111" i="3" s="1"/>
  <c r="M110" i="3"/>
  <c r="Q110" i="3"/>
  <c r="U110" i="3"/>
  <c r="F110" i="3"/>
  <c r="F111" i="3" s="1"/>
  <c r="J110" i="3"/>
  <c r="N110" i="3"/>
  <c r="R110" i="3"/>
  <c r="V110" i="3"/>
  <c r="V111" i="3" s="1"/>
  <c r="G110" i="3"/>
  <c r="K110" i="3"/>
  <c r="O110" i="3"/>
  <c r="S110" i="3"/>
  <c r="S111" i="3" s="1"/>
  <c r="P96" i="3"/>
  <c r="E96" i="3"/>
  <c r="I96" i="3"/>
  <c r="M96" i="3"/>
  <c r="M97" i="3" s="1"/>
  <c r="Q96" i="3"/>
  <c r="U96" i="3"/>
  <c r="H96" i="3"/>
  <c r="T96" i="3"/>
  <c r="T97" i="3" s="1"/>
  <c r="F96" i="3"/>
  <c r="J96" i="3"/>
  <c r="N96" i="3"/>
  <c r="R96" i="3"/>
  <c r="R97" i="3" s="1"/>
  <c r="V96" i="3"/>
  <c r="L96" i="3"/>
  <c r="X96" i="3"/>
  <c r="G96" i="3"/>
  <c r="G97" i="3" s="1"/>
  <c r="K96" i="3"/>
  <c r="O96" i="3"/>
  <c r="S96" i="3"/>
  <c r="H89" i="3"/>
  <c r="H90" i="3" s="1"/>
  <c r="L89" i="3"/>
  <c r="P89" i="3"/>
  <c r="T89" i="3"/>
  <c r="X89" i="3"/>
  <c r="X90" i="3" s="1"/>
  <c r="E89" i="3"/>
  <c r="I89" i="3"/>
  <c r="M89" i="3"/>
  <c r="Q89" i="3"/>
  <c r="Q90" i="3" s="1"/>
  <c r="U89" i="3"/>
  <c r="F89" i="3"/>
  <c r="J89" i="3"/>
  <c r="N89" i="3"/>
  <c r="N90" i="3" s="1"/>
  <c r="R89" i="3"/>
  <c r="H82" i="3"/>
  <c r="P82" i="3"/>
  <c r="X82" i="3"/>
  <c r="X83" i="3" s="1"/>
  <c r="I82" i="3"/>
  <c r="Q82" i="3"/>
  <c r="F82" i="3"/>
  <c r="J82" i="3"/>
  <c r="J83" i="3" s="1"/>
  <c r="N82" i="3"/>
  <c r="R82" i="3"/>
  <c r="V82" i="3"/>
  <c r="L82" i="3"/>
  <c r="L83" i="3" s="1"/>
  <c r="T82" i="3"/>
  <c r="E82" i="3"/>
  <c r="M82" i="3"/>
  <c r="U82" i="3"/>
  <c r="U83" i="3" s="1"/>
  <c r="G82" i="3"/>
  <c r="K82" i="3"/>
  <c r="O82" i="3"/>
  <c r="S82" i="3"/>
  <c r="S83" i="3" s="1"/>
  <c r="H61" i="3"/>
  <c r="P61" i="3"/>
  <c r="E61" i="3"/>
  <c r="I61" i="3"/>
  <c r="I62" i="3" s="1"/>
  <c r="M61" i="3"/>
  <c r="Q61" i="3"/>
  <c r="U61" i="3"/>
  <c r="L61" i="3"/>
  <c r="L62" i="3" s="1"/>
  <c r="T61" i="3"/>
  <c r="F61" i="3"/>
  <c r="J61" i="3"/>
  <c r="N61" i="3"/>
  <c r="N62" i="3" s="1"/>
  <c r="R61" i="3"/>
  <c r="V61" i="3"/>
  <c r="X61" i="3"/>
  <c r="G61" i="3"/>
  <c r="G62" i="3" s="1"/>
  <c r="K61" i="3"/>
  <c r="O61" i="3"/>
  <c r="S61" i="3"/>
  <c r="L47" i="3"/>
  <c r="T47" i="3"/>
  <c r="E47" i="3"/>
  <c r="I47" i="3"/>
  <c r="I48" i="3" s="1"/>
  <c r="M47" i="3"/>
  <c r="Q47" i="3"/>
  <c r="U47" i="3"/>
  <c r="H47" i="3"/>
  <c r="H48" i="3" s="1"/>
  <c r="P47" i="3"/>
  <c r="X47" i="3"/>
  <c r="F47" i="3"/>
  <c r="J47" i="3"/>
  <c r="J48" i="3" s="1"/>
  <c r="N47" i="3"/>
  <c r="R47" i="3"/>
  <c r="L40" i="3"/>
  <c r="T40" i="3"/>
  <c r="T41" i="3" s="1"/>
  <c r="E40" i="3"/>
  <c r="I40" i="3"/>
  <c r="M40" i="3"/>
  <c r="Q40" i="3"/>
  <c r="Q41" i="3" s="1"/>
  <c r="U40" i="3"/>
  <c r="H40" i="3"/>
  <c r="X40" i="3"/>
  <c r="F40" i="3"/>
  <c r="F41" i="3" s="1"/>
  <c r="J40" i="3"/>
  <c r="N40" i="3"/>
  <c r="R40" i="3"/>
  <c r="V40" i="3"/>
  <c r="V41" i="3" s="1"/>
  <c r="P40" i="3"/>
  <c r="G40" i="3"/>
  <c r="K40" i="3"/>
  <c r="O40" i="3"/>
  <c r="O41" i="3" s="1"/>
  <c r="S40" i="3"/>
  <c r="H19" i="3"/>
  <c r="H20" i="3" s="1"/>
  <c r="L19" i="3"/>
  <c r="P19" i="3"/>
  <c r="T19" i="3"/>
  <c r="X19" i="3"/>
  <c r="X20" i="3" s="1"/>
  <c r="E19" i="3"/>
  <c r="I19" i="3"/>
  <c r="M19" i="3"/>
  <c r="Q19" i="3"/>
  <c r="Q20" i="3" s="1"/>
  <c r="U4" i="4"/>
  <c r="T46" i="4"/>
  <c r="S46" i="4"/>
  <c r="F46" i="4"/>
  <c r="C5" i="1" s="1"/>
  <c r="M9" i="4"/>
  <c r="K14" i="4"/>
  <c r="M29" i="4"/>
  <c r="L9" i="4"/>
  <c r="K30" i="4"/>
  <c r="M17" i="4"/>
  <c r="M33" i="4"/>
  <c r="L41" i="4"/>
  <c r="M25" i="4"/>
  <c r="M41" i="4"/>
  <c r="L5" i="4"/>
  <c r="M13" i="4"/>
  <c r="M45" i="4"/>
  <c r="L25" i="4"/>
  <c r="M5" i="4"/>
  <c r="M21" i="4"/>
  <c r="M37" i="4"/>
  <c r="C46" i="4"/>
  <c r="C3" i="1" s="1"/>
  <c r="L13" i="4"/>
  <c r="L29" i="4"/>
  <c r="L45" i="4"/>
  <c r="Q45" i="4" s="1"/>
  <c r="C295" i="3" s="1"/>
  <c r="K18" i="4"/>
  <c r="K34" i="4"/>
  <c r="M6" i="4"/>
  <c r="M10" i="4"/>
  <c r="M14" i="4"/>
  <c r="M18" i="4"/>
  <c r="M22" i="4"/>
  <c r="M26" i="4"/>
  <c r="M30" i="4"/>
  <c r="M34" i="4"/>
  <c r="M38" i="4"/>
  <c r="M42" i="4"/>
  <c r="L17" i="4"/>
  <c r="L33" i="4"/>
  <c r="K6" i="4"/>
  <c r="K22" i="4"/>
  <c r="K38" i="4"/>
  <c r="M7" i="4"/>
  <c r="M11" i="4"/>
  <c r="M15" i="4"/>
  <c r="M19" i="4"/>
  <c r="M23" i="4"/>
  <c r="M27" i="4"/>
  <c r="M31" i="4"/>
  <c r="M35" i="4"/>
  <c r="M39" i="4"/>
  <c r="M43" i="4"/>
  <c r="L21" i="4"/>
  <c r="L37" i="4"/>
  <c r="K10" i="4"/>
  <c r="K26" i="4"/>
  <c r="K42" i="4"/>
  <c r="M8" i="4"/>
  <c r="M12" i="4"/>
  <c r="M16" i="4"/>
  <c r="M20" i="4"/>
  <c r="M24" i="4"/>
  <c r="M28" i="4"/>
  <c r="M32" i="4"/>
  <c r="M36" i="4"/>
  <c r="M40" i="4"/>
  <c r="M44" i="4"/>
  <c r="L6" i="4"/>
  <c r="L10" i="4"/>
  <c r="L14" i="4"/>
  <c r="Q14" i="4" s="1"/>
  <c r="C78" i="3" s="1"/>
  <c r="M78" i="3" s="1"/>
  <c r="L18" i="4"/>
  <c r="L22" i="4"/>
  <c r="L26" i="4"/>
  <c r="L30" i="4"/>
  <c r="L34" i="4"/>
  <c r="L38" i="4"/>
  <c r="L42" i="4"/>
  <c r="M4" i="4"/>
  <c r="K7" i="4"/>
  <c r="K11" i="4"/>
  <c r="K15" i="4"/>
  <c r="K19" i="4"/>
  <c r="K23" i="4"/>
  <c r="K27" i="4"/>
  <c r="K31" i="4"/>
  <c r="K35" i="4"/>
  <c r="K39" i="4"/>
  <c r="K43" i="4"/>
  <c r="L7" i="4"/>
  <c r="L11" i="4"/>
  <c r="L15" i="4"/>
  <c r="L19" i="4"/>
  <c r="L23" i="4"/>
  <c r="L27" i="4"/>
  <c r="L31" i="4"/>
  <c r="L35" i="4"/>
  <c r="L39" i="4"/>
  <c r="L43" i="4"/>
  <c r="K4" i="4"/>
  <c r="K8" i="4"/>
  <c r="K12" i="4"/>
  <c r="K16" i="4"/>
  <c r="K20" i="4"/>
  <c r="K24" i="4"/>
  <c r="K28" i="4"/>
  <c r="K32" i="4"/>
  <c r="K36" i="4"/>
  <c r="K40" i="4"/>
  <c r="K44" i="4"/>
  <c r="L4" i="4"/>
  <c r="L8" i="4"/>
  <c r="L12" i="4"/>
  <c r="L16" i="4"/>
  <c r="L20" i="4"/>
  <c r="L24" i="4"/>
  <c r="L28" i="4"/>
  <c r="L32" i="4"/>
  <c r="L36" i="4"/>
  <c r="L40" i="4"/>
  <c r="L44" i="4"/>
  <c r="K5" i="4"/>
  <c r="K9" i="4"/>
  <c r="K13" i="4"/>
  <c r="K17" i="4"/>
  <c r="K21" i="4"/>
  <c r="K25" i="4"/>
  <c r="K29" i="4"/>
  <c r="K33" i="4"/>
  <c r="K37" i="4"/>
  <c r="K41" i="4"/>
  <c r="E3" i="3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X3" i="3" s="1"/>
  <c r="R250" i="3" l="1"/>
  <c r="S201" i="3"/>
  <c r="I201" i="3"/>
  <c r="R201" i="3"/>
  <c r="R202" i="3" s="1"/>
  <c r="E201" i="3"/>
  <c r="G222" i="3"/>
  <c r="N222" i="3"/>
  <c r="N223" i="3" s="1"/>
  <c r="M222" i="3"/>
  <c r="M223" i="3" s="1"/>
  <c r="S264" i="3"/>
  <c r="V264" i="3"/>
  <c r="L264" i="3"/>
  <c r="L265" i="3" s="1"/>
  <c r="E264" i="3"/>
  <c r="E265" i="3" s="1"/>
  <c r="E266" i="3" s="1"/>
  <c r="K271" i="3"/>
  <c r="F271" i="3"/>
  <c r="F272" i="3" s="1"/>
  <c r="I271" i="3"/>
  <c r="I272" i="3" s="1"/>
  <c r="L271" i="3"/>
  <c r="L272" i="3" s="1"/>
  <c r="E187" i="3"/>
  <c r="S75" i="3"/>
  <c r="S76" i="3" s="1"/>
  <c r="E180" i="3"/>
  <c r="E181" i="3" s="1"/>
  <c r="E182" i="3" s="1"/>
  <c r="G201" i="3"/>
  <c r="G202" i="3" s="1"/>
  <c r="P201" i="3"/>
  <c r="N201" i="3"/>
  <c r="N202" i="3" s="1"/>
  <c r="M201" i="3"/>
  <c r="M202" i="3" s="1"/>
  <c r="O222" i="3"/>
  <c r="O223" i="3" s="1"/>
  <c r="L222" i="3"/>
  <c r="J222" i="3"/>
  <c r="J223" i="3" s="1"/>
  <c r="Q222" i="3"/>
  <c r="Q223" i="3" s="1"/>
  <c r="P222" i="3"/>
  <c r="P223" i="3" s="1"/>
  <c r="K264" i="3"/>
  <c r="R264" i="3"/>
  <c r="R265" i="3" s="1"/>
  <c r="X264" i="3"/>
  <c r="X265" i="3" s="1"/>
  <c r="M264" i="3"/>
  <c r="M265" i="3" s="1"/>
  <c r="H264" i="3"/>
  <c r="G271" i="3"/>
  <c r="G272" i="3" s="1"/>
  <c r="J271" i="3"/>
  <c r="J272" i="3" s="1"/>
  <c r="Q271" i="3"/>
  <c r="Q272" i="3" s="1"/>
  <c r="X271" i="3"/>
  <c r="X138" i="3"/>
  <c r="X139" i="3" s="1"/>
  <c r="R54" i="3"/>
  <c r="R55" i="3" s="1"/>
  <c r="U68" i="3"/>
  <c r="U69" i="3" s="1"/>
  <c r="N12" i="3"/>
  <c r="N13" i="3" s="1"/>
  <c r="I26" i="3"/>
  <c r="I27" i="3" s="1"/>
  <c r="M75" i="3"/>
  <c r="G117" i="3"/>
  <c r="G118" i="3" s="1"/>
  <c r="Q152" i="3"/>
  <c r="Q153" i="3" s="1"/>
  <c r="T26" i="3"/>
  <c r="T27" i="3" s="1"/>
  <c r="H75" i="3"/>
  <c r="H76" i="3" s="1"/>
  <c r="J117" i="3"/>
  <c r="J118" i="3" s="1"/>
  <c r="Q138" i="3"/>
  <c r="Q139" i="3" s="1"/>
  <c r="E152" i="3"/>
  <c r="E153" i="3" s="1"/>
  <c r="E154" i="3" s="1"/>
  <c r="K229" i="3"/>
  <c r="K230" i="3" s="1"/>
  <c r="T250" i="3"/>
  <c r="T251" i="3" s="1"/>
  <c r="R75" i="3"/>
  <c r="R76" i="3" s="1"/>
  <c r="X152" i="3"/>
  <c r="X153" i="3" s="1"/>
  <c r="F229" i="3"/>
  <c r="F230" i="3" s="1"/>
  <c r="G292" i="3"/>
  <c r="G293" i="3" s="1"/>
  <c r="O12" i="3"/>
  <c r="F12" i="3"/>
  <c r="F13" i="3" s="1"/>
  <c r="V12" i="3"/>
  <c r="V13" i="3" s="1"/>
  <c r="G12" i="3"/>
  <c r="W12" i="3"/>
  <c r="W13" i="3" s="1"/>
  <c r="K26" i="3"/>
  <c r="Q75" i="3"/>
  <c r="Q76" i="3" s="1"/>
  <c r="L152" i="3"/>
  <c r="L153" i="3" s="1"/>
  <c r="N187" i="3"/>
  <c r="N188" i="3" s="1"/>
  <c r="H229" i="3"/>
  <c r="H230" i="3" s="1"/>
  <c r="K250" i="3"/>
  <c r="K251" i="3" s="1"/>
  <c r="F292" i="3"/>
  <c r="F293" i="3" s="1"/>
  <c r="C4" i="1"/>
  <c r="J12" i="3"/>
  <c r="R12" i="3"/>
  <c r="G26" i="3"/>
  <c r="G27" i="3" s="1"/>
  <c r="P26" i="3"/>
  <c r="P27" i="3" s="1"/>
  <c r="O75" i="3"/>
  <c r="N75" i="3"/>
  <c r="P75" i="3"/>
  <c r="P76" i="3" s="1"/>
  <c r="F117" i="3"/>
  <c r="F118" i="3" s="1"/>
  <c r="K138" i="3"/>
  <c r="K139" i="3" s="1"/>
  <c r="L138" i="3"/>
  <c r="N152" i="3"/>
  <c r="N153" i="3" s="1"/>
  <c r="X187" i="3"/>
  <c r="X188" i="3" s="1"/>
  <c r="X229" i="3"/>
  <c r="F250" i="3"/>
  <c r="F251" i="3" s="1"/>
  <c r="E292" i="3"/>
  <c r="E293" i="3" s="1"/>
  <c r="E294" i="3" s="1"/>
  <c r="F294" i="3" s="1"/>
  <c r="G294" i="3" s="1"/>
  <c r="K12" i="3"/>
  <c r="K13" i="3" s="1"/>
  <c r="S12" i="3"/>
  <c r="S13" i="3" s="1"/>
  <c r="M26" i="3"/>
  <c r="T75" i="3"/>
  <c r="T76" i="3" s="1"/>
  <c r="X75" i="3"/>
  <c r="X76" i="3" s="1"/>
  <c r="L75" i="3"/>
  <c r="L76" i="3" s="1"/>
  <c r="K117" i="3"/>
  <c r="L117" i="3"/>
  <c r="L118" i="3" s="1"/>
  <c r="V138" i="3"/>
  <c r="V139" i="3" s="1"/>
  <c r="S152" i="3"/>
  <c r="U152" i="3"/>
  <c r="R187" i="3"/>
  <c r="R188" i="3" s="1"/>
  <c r="O229" i="3"/>
  <c r="O230" i="3" s="1"/>
  <c r="T229" i="3"/>
  <c r="T230" i="3" s="1"/>
  <c r="M250" i="3"/>
  <c r="M251" i="3" s="1"/>
  <c r="R292" i="3"/>
  <c r="R293" i="3" s="1"/>
  <c r="S272" i="3"/>
  <c r="T272" i="3"/>
  <c r="O286" i="3"/>
  <c r="U286" i="3"/>
  <c r="K146" i="3"/>
  <c r="H69" i="3"/>
  <c r="I104" i="3"/>
  <c r="G13" i="3"/>
  <c r="O13" i="3"/>
  <c r="M20" i="3"/>
  <c r="T20" i="3"/>
  <c r="K27" i="3"/>
  <c r="K41" i="3"/>
  <c r="R41" i="3"/>
  <c r="X41" i="3"/>
  <c r="M41" i="3"/>
  <c r="L41" i="3"/>
  <c r="F48" i="3"/>
  <c r="U48" i="3"/>
  <c r="E48" i="3"/>
  <c r="E49" i="3" s="1"/>
  <c r="S62" i="3"/>
  <c r="X62" i="3"/>
  <c r="J62" i="3"/>
  <c r="U62" i="3"/>
  <c r="E62" i="3"/>
  <c r="E63" i="3" s="1"/>
  <c r="M76" i="3"/>
  <c r="O83" i="3"/>
  <c r="M83" i="3"/>
  <c r="V83" i="3"/>
  <c r="F83" i="3"/>
  <c r="P83" i="3"/>
  <c r="J90" i="3"/>
  <c r="M90" i="3"/>
  <c r="T90" i="3"/>
  <c r="S97" i="3"/>
  <c r="X97" i="3"/>
  <c r="N97" i="3"/>
  <c r="H97" i="3"/>
  <c r="I97" i="3"/>
  <c r="O111" i="3"/>
  <c r="R111" i="3"/>
  <c r="U111" i="3"/>
  <c r="E111" i="3"/>
  <c r="E112" i="3" s="1"/>
  <c r="F112" i="3" s="1"/>
  <c r="L111" i="3"/>
  <c r="O125" i="3"/>
  <c r="H125" i="3"/>
  <c r="V272" i="3"/>
  <c r="N286" i="3"/>
  <c r="T286" i="3"/>
  <c r="V48" i="3"/>
  <c r="W34" i="3"/>
  <c r="W55" i="3"/>
  <c r="L216" i="3"/>
  <c r="J13" i="3"/>
  <c r="R13" i="3"/>
  <c r="M79" i="3"/>
  <c r="I20" i="3"/>
  <c r="P20" i="3"/>
  <c r="G41" i="3"/>
  <c r="N41" i="3"/>
  <c r="H41" i="3"/>
  <c r="I41" i="3"/>
  <c r="R48" i="3"/>
  <c r="X48" i="3"/>
  <c r="Q48" i="3"/>
  <c r="T48" i="3"/>
  <c r="O62" i="3"/>
  <c r="V62" i="3"/>
  <c r="F62" i="3"/>
  <c r="Q62" i="3"/>
  <c r="P62" i="3"/>
  <c r="O76" i="3"/>
  <c r="N76" i="3"/>
  <c r="K83" i="3"/>
  <c r="E83" i="3"/>
  <c r="E84" i="3" s="1"/>
  <c r="R83" i="3"/>
  <c r="Q83" i="3"/>
  <c r="H83" i="3"/>
  <c r="F90" i="3"/>
  <c r="I90" i="3"/>
  <c r="P90" i="3"/>
  <c r="O97" i="3"/>
  <c r="L97" i="3"/>
  <c r="J97" i="3"/>
  <c r="U97" i="3"/>
  <c r="E97" i="3"/>
  <c r="E98" i="3" s="1"/>
  <c r="E20" i="3"/>
  <c r="E21" i="3" s="1"/>
  <c r="L20" i="3"/>
  <c r="M27" i="3"/>
  <c r="S41" i="3"/>
  <c r="P41" i="3"/>
  <c r="J41" i="3"/>
  <c r="U41" i="3"/>
  <c r="E41" i="3"/>
  <c r="E42" i="3" s="1"/>
  <c r="F42" i="3" s="1"/>
  <c r="G42" i="3" s="1"/>
  <c r="N48" i="3"/>
  <c r="P48" i="3"/>
  <c r="M48" i="3"/>
  <c r="L48" i="3"/>
  <c r="K62" i="3"/>
  <c r="R62" i="3"/>
  <c r="T62" i="3"/>
  <c r="M62" i="3"/>
  <c r="H62" i="3"/>
  <c r="G83" i="3"/>
  <c r="T83" i="3"/>
  <c r="N83" i="3"/>
  <c r="I83" i="3"/>
  <c r="R90" i="3"/>
  <c r="U90" i="3"/>
  <c r="E90" i="3"/>
  <c r="E91" i="3" s="1"/>
  <c r="L90" i="3"/>
  <c r="K97" i="3"/>
  <c r="V97" i="3"/>
  <c r="F97" i="3"/>
  <c r="Q97" i="3"/>
  <c r="P97" i="3"/>
  <c r="J125" i="3"/>
  <c r="U125" i="3"/>
  <c r="E125" i="3"/>
  <c r="E126" i="3" s="1"/>
  <c r="K132" i="3"/>
  <c r="X132" i="3"/>
  <c r="V132" i="3"/>
  <c r="F132" i="3"/>
  <c r="F133" i="3" s="1"/>
  <c r="H132" i="3"/>
  <c r="G160" i="3"/>
  <c r="R160" i="3"/>
  <c r="X160" i="3"/>
  <c r="M160" i="3"/>
  <c r="S174" i="3"/>
  <c r="U174" i="3"/>
  <c r="N174" i="3"/>
  <c r="I174" i="3"/>
  <c r="P174" i="3"/>
  <c r="O181" i="3"/>
  <c r="V181" i="3"/>
  <c r="F181" i="3"/>
  <c r="F182" i="3" s="1"/>
  <c r="Q181" i="3"/>
  <c r="T181" i="3"/>
  <c r="E188" i="3"/>
  <c r="E189" i="3" s="1"/>
  <c r="K195" i="3"/>
  <c r="M195" i="3"/>
  <c r="T195" i="3"/>
  <c r="V195" i="3"/>
  <c r="F195" i="3"/>
  <c r="P202" i="3"/>
  <c r="S209" i="3"/>
  <c r="Q209" i="3"/>
  <c r="H209" i="3"/>
  <c r="J209" i="3"/>
  <c r="I209" i="3"/>
  <c r="L223" i="3"/>
  <c r="S244" i="3"/>
  <c r="M244" i="3"/>
  <c r="V244" i="3"/>
  <c r="F244" i="3"/>
  <c r="X244" i="3"/>
  <c r="R251" i="3"/>
  <c r="S265" i="3"/>
  <c r="T265" i="3"/>
  <c r="J265" i="3"/>
  <c r="U265" i="3"/>
  <c r="O272" i="3"/>
  <c r="R272" i="3"/>
  <c r="H272" i="3"/>
  <c r="P272" i="3"/>
  <c r="G286" i="3"/>
  <c r="J286" i="3"/>
  <c r="Q286" i="3"/>
  <c r="F27" i="3"/>
  <c r="V90" i="3"/>
  <c r="W230" i="3"/>
  <c r="W118" i="3"/>
  <c r="W293" i="3"/>
  <c r="W251" i="3"/>
  <c r="W139" i="3"/>
  <c r="W27" i="3"/>
  <c r="U13" i="3"/>
  <c r="P188" i="3"/>
  <c r="W76" i="3"/>
  <c r="W153" i="3"/>
  <c r="K111" i="3"/>
  <c r="N111" i="3"/>
  <c r="Q111" i="3"/>
  <c r="X111" i="3"/>
  <c r="H111" i="3"/>
  <c r="K125" i="3"/>
  <c r="V125" i="3"/>
  <c r="F125" i="3"/>
  <c r="Q125" i="3"/>
  <c r="T125" i="3"/>
  <c r="G132" i="3"/>
  <c r="T132" i="3"/>
  <c r="R132" i="3"/>
  <c r="U132" i="3"/>
  <c r="L139" i="3"/>
  <c r="S160" i="3"/>
  <c r="T160" i="3"/>
  <c r="N160" i="3"/>
  <c r="L160" i="3"/>
  <c r="I160" i="3"/>
  <c r="O174" i="3"/>
  <c r="M174" i="3"/>
  <c r="J174" i="3"/>
  <c r="E174" i="3"/>
  <c r="E175" i="3" s="1"/>
  <c r="L174" i="3"/>
  <c r="K181" i="3"/>
  <c r="R181" i="3"/>
  <c r="X181" i="3"/>
  <c r="M181" i="3"/>
  <c r="H181" i="3"/>
  <c r="G195" i="3"/>
  <c r="I195" i="3"/>
  <c r="P195" i="3"/>
  <c r="R195" i="3"/>
  <c r="S202" i="3"/>
  <c r="Q202" i="3"/>
  <c r="H202" i="3"/>
  <c r="J202" i="3"/>
  <c r="E202" i="3"/>
  <c r="E203" i="3" s="1"/>
  <c r="O209" i="3"/>
  <c r="E209" i="3"/>
  <c r="E210" i="3" s="1"/>
  <c r="V209" i="3"/>
  <c r="F209" i="3"/>
  <c r="T209" i="3"/>
  <c r="K223" i="3"/>
  <c r="V223" i="3"/>
  <c r="F223" i="3"/>
  <c r="F224" i="3" s="1"/>
  <c r="H223" i="3"/>
  <c r="X230" i="3"/>
  <c r="O244" i="3"/>
  <c r="E244" i="3"/>
  <c r="E245" i="3" s="1"/>
  <c r="F245" i="3" s="1"/>
  <c r="G245" i="3" s="1"/>
  <c r="H245" i="3" s="1"/>
  <c r="I245" i="3" s="1"/>
  <c r="J245" i="3" s="1"/>
  <c r="R244" i="3"/>
  <c r="U244" i="3"/>
  <c r="T244" i="3"/>
  <c r="O265" i="3"/>
  <c r="V265" i="3"/>
  <c r="F265" i="3"/>
  <c r="Q265" i="3"/>
  <c r="P265" i="3"/>
  <c r="K272" i="3"/>
  <c r="N272" i="3"/>
  <c r="U272" i="3"/>
  <c r="E272" i="3"/>
  <c r="E273" i="3" s="1"/>
  <c r="F273" i="3" s="1"/>
  <c r="P286" i="3"/>
  <c r="F286" i="3"/>
  <c r="I286" i="3"/>
  <c r="G48" i="3"/>
  <c r="O90" i="3"/>
  <c r="W202" i="3"/>
  <c r="W181" i="3"/>
  <c r="W223" i="3"/>
  <c r="W111" i="3"/>
  <c r="W265" i="3"/>
  <c r="W272" i="3"/>
  <c r="W160" i="3"/>
  <c r="W125" i="3"/>
  <c r="G111" i="3"/>
  <c r="J111" i="3"/>
  <c r="M111" i="3"/>
  <c r="T111" i="3"/>
  <c r="K118" i="3"/>
  <c r="G125" i="3"/>
  <c r="R125" i="3"/>
  <c r="X125" i="3"/>
  <c r="M125" i="3"/>
  <c r="S132" i="3"/>
  <c r="Q132" i="3"/>
  <c r="P132" i="3"/>
  <c r="N132" i="3"/>
  <c r="M132" i="3"/>
  <c r="S153" i="3"/>
  <c r="U153" i="3"/>
  <c r="O160" i="3"/>
  <c r="H160" i="3"/>
  <c r="J160" i="3"/>
  <c r="U160" i="3"/>
  <c r="E160" i="3"/>
  <c r="E161" i="3" s="1"/>
  <c r="F161" i="3" s="1"/>
  <c r="K174" i="3"/>
  <c r="V174" i="3"/>
  <c r="F174" i="3"/>
  <c r="X174" i="3"/>
  <c r="H174" i="3"/>
  <c r="G181" i="3"/>
  <c r="N181" i="3"/>
  <c r="L181" i="3"/>
  <c r="I181" i="3"/>
  <c r="S195" i="3"/>
  <c r="U195" i="3"/>
  <c r="E195" i="3"/>
  <c r="E196" i="3" s="1"/>
  <c r="L195" i="3"/>
  <c r="N195" i="3"/>
  <c r="O202" i="3"/>
  <c r="I202" i="3"/>
  <c r="V202" i="3"/>
  <c r="F202" i="3"/>
  <c r="X202" i="3"/>
  <c r="K209" i="3"/>
  <c r="X209" i="3"/>
  <c r="R209" i="3"/>
  <c r="U209" i="3"/>
  <c r="L209" i="3"/>
  <c r="G223" i="3"/>
  <c r="R223" i="3"/>
  <c r="T223" i="3"/>
  <c r="I223" i="3"/>
  <c r="K244" i="3"/>
  <c r="P244" i="3"/>
  <c r="N244" i="3"/>
  <c r="Q244" i="3"/>
  <c r="L244" i="3"/>
  <c r="K265" i="3"/>
  <c r="H265" i="3"/>
  <c r="X272" i="3"/>
  <c r="S286" i="3"/>
  <c r="V286" i="3"/>
  <c r="L286" i="3"/>
  <c r="E286" i="3"/>
  <c r="E287" i="3" s="1"/>
  <c r="S48" i="3"/>
  <c r="W286" i="3"/>
  <c r="W174" i="3"/>
  <c r="W62" i="3"/>
  <c r="W97" i="3"/>
  <c r="W195" i="3"/>
  <c r="W83" i="3"/>
  <c r="W209" i="3"/>
  <c r="W244" i="3"/>
  <c r="W132" i="3"/>
  <c r="W41" i="3"/>
  <c r="S33" i="3"/>
  <c r="S34" i="3" s="1"/>
  <c r="W78" i="3"/>
  <c r="W79" i="3" s="1"/>
  <c r="L33" i="3"/>
  <c r="L34" i="3" s="1"/>
  <c r="H117" i="3"/>
  <c r="H118" i="3" s="1"/>
  <c r="M117" i="3"/>
  <c r="M118" i="3" s="1"/>
  <c r="R138" i="3"/>
  <c r="R139" i="3" s="1"/>
  <c r="M138" i="3"/>
  <c r="M139" i="3" s="1"/>
  <c r="O152" i="3"/>
  <c r="O153" i="3" s="1"/>
  <c r="J152" i="3"/>
  <c r="J153" i="3" s="1"/>
  <c r="T152" i="3"/>
  <c r="T153" i="3" s="1"/>
  <c r="U187" i="3"/>
  <c r="U188" i="3" s="1"/>
  <c r="L187" i="3"/>
  <c r="L188" i="3" s="1"/>
  <c r="V229" i="3"/>
  <c r="V230" i="3" s="1"/>
  <c r="Q229" i="3"/>
  <c r="Q230" i="3" s="1"/>
  <c r="G250" i="3"/>
  <c r="G251" i="3" s="1"/>
  <c r="X250" i="3"/>
  <c r="X251" i="3" s="1"/>
  <c r="K285" i="3"/>
  <c r="K286" i="3" s="1"/>
  <c r="R285" i="3"/>
  <c r="R286" i="3" s="1"/>
  <c r="X285" i="3"/>
  <c r="X286" i="3" s="1"/>
  <c r="M285" i="3"/>
  <c r="M286" i="3" s="1"/>
  <c r="H285" i="3"/>
  <c r="H286" i="3" s="1"/>
  <c r="T292" i="3"/>
  <c r="T293" i="3" s="1"/>
  <c r="U292" i="3"/>
  <c r="U293" i="3" s="1"/>
  <c r="W187" i="3"/>
  <c r="W188" i="3" s="1"/>
  <c r="V117" i="3"/>
  <c r="V118" i="3" s="1"/>
  <c r="I117" i="3"/>
  <c r="I118" i="3" s="1"/>
  <c r="O138" i="3"/>
  <c r="O139" i="3" s="1"/>
  <c r="F138" i="3"/>
  <c r="F139" i="3" s="1"/>
  <c r="T138" i="3"/>
  <c r="T139" i="3" s="1"/>
  <c r="Q187" i="3"/>
  <c r="Q188" i="3" s="1"/>
  <c r="H187" i="3"/>
  <c r="H188" i="3" s="1"/>
  <c r="R229" i="3"/>
  <c r="R230" i="3" s="1"/>
  <c r="M229" i="3"/>
  <c r="M230" i="3" s="1"/>
  <c r="V250" i="3"/>
  <c r="V251" i="3" s="1"/>
  <c r="Q250" i="3"/>
  <c r="Q251" i="3" s="1"/>
  <c r="K292" i="3"/>
  <c r="K293" i="3" s="1"/>
  <c r="V292" i="3"/>
  <c r="V293" i="3" s="1"/>
  <c r="L292" i="3"/>
  <c r="L293" i="3" s="1"/>
  <c r="R33" i="3"/>
  <c r="R34" i="3" s="1"/>
  <c r="X54" i="3"/>
  <c r="X55" i="3" s="1"/>
  <c r="E68" i="3"/>
  <c r="E69" i="3" s="1"/>
  <c r="E70" i="3" s="1"/>
  <c r="H12" i="3"/>
  <c r="H13" i="3" s="1"/>
  <c r="L12" i="3"/>
  <c r="L13" i="3" s="1"/>
  <c r="P12" i="3"/>
  <c r="P13" i="3" s="1"/>
  <c r="T12" i="3"/>
  <c r="T13" i="3" s="1"/>
  <c r="X12" i="3"/>
  <c r="X13" i="3" s="1"/>
  <c r="Q13" i="4"/>
  <c r="C71" i="3" s="1"/>
  <c r="U71" i="3" s="1"/>
  <c r="U72" i="3" s="1"/>
  <c r="S26" i="3"/>
  <c r="S27" i="3" s="1"/>
  <c r="U26" i="3"/>
  <c r="U27" i="3" s="1"/>
  <c r="E26" i="3"/>
  <c r="E27" i="3" s="1"/>
  <c r="E28" i="3" s="1"/>
  <c r="L26" i="3"/>
  <c r="L27" i="3" s="1"/>
  <c r="P33" i="3"/>
  <c r="P34" i="3" s="1"/>
  <c r="S54" i="3"/>
  <c r="S55" i="3" s="1"/>
  <c r="Q54" i="3"/>
  <c r="Q55" i="3" s="1"/>
  <c r="P68" i="3"/>
  <c r="P69" i="3" s="1"/>
  <c r="K75" i="3"/>
  <c r="K76" i="3" s="1"/>
  <c r="L78" i="3"/>
  <c r="L79" i="3" s="1"/>
  <c r="J75" i="3"/>
  <c r="J76" i="3" s="1"/>
  <c r="G78" i="3"/>
  <c r="G79" i="3" s="1"/>
  <c r="I75" i="3"/>
  <c r="I76" i="3" s="1"/>
  <c r="K103" i="3"/>
  <c r="K104" i="3" s="1"/>
  <c r="S117" i="3"/>
  <c r="S118" i="3" s="1"/>
  <c r="X117" i="3"/>
  <c r="X118" i="3" s="1"/>
  <c r="R117" i="3"/>
  <c r="R118" i="3" s="1"/>
  <c r="U117" i="3"/>
  <c r="U118" i="3" s="1"/>
  <c r="E117" i="3"/>
  <c r="E118" i="3" s="1"/>
  <c r="E119" i="3" s="1"/>
  <c r="G138" i="3"/>
  <c r="G139" i="3" s="1"/>
  <c r="N138" i="3"/>
  <c r="N139" i="3" s="1"/>
  <c r="P138" i="3"/>
  <c r="P139" i="3" s="1"/>
  <c r="I138" i="3"/>
  <c r="I139" i="3" s="1"/>
  <c r="J145" i="3"/>
  <c r="J146" i="3" s="1"/>
  <c r="K152" i="3"/>
  <c r="K153" i="3" s="1"/>
  <c r="V152" i="3"/>
  <c r="V153" i="3" s="1"/>
  <c r="F152" i="3"/>
  <c r="F153" i="3" s="1"/>
  <c r="M152" i="3"/>
  <c r="M153" i="3" s="1"/>
  <c r="H152" i="3"/>
  <c r="H153" i="3" s="1"/>
  <c r="J187" i="3"/>
  <c r="J188" i="3" s="1"/>
  <c r="M187" i="3"/>
  <c r="M188" i="3" s="1"/>
  <c r="T187" i="3"/>
  <c r="T188" i="3" s="1"/>
  <c r="G229" i="3"/>
  <c r="G230" i="3" s="1"/>
  <c r="N229" i="3"/>
  <c r="N230" i="3" s="1"/>
  <c r="P229" i="3"/>
  <c r="P230" i="3" s="1"/>
  <c r="I229" i="3"/>
  <c r="I230" i="3" s="1"/>
  <c r="R236" i="3"/>
  <c r="R237" i="3" s="1"/>
  <c r="S250" i="3"/>
  <c r="S251" i="3" s="1"/>
  <c r="P250" i="3"/>
  <c r="P251" i="3" s="1"/>
  <c r="N250" i="3"/>
  <c r="N251" i="3" s="1"/>
  <c r="L250" i="3"/>
  <c r="L251" i="3" s="1"/>
  <c r="I250" i="3"/>
  <c r="I251" i="3" s="1"/>
  <c r="S292" i="3"/>
  <c r="S293" i="3" s="1"/>
  <c r="Q292" i="3"/>
  <c r="Q293" i="3" s="1"/>
  <c r="P292" i="3"/>
  <c r="P293" i="3" s="1"/>
  <c r="N292" i="3"/>
  <c r="N293" i="3" s="1"/>
  <c r="I292" i="3"/>
  <c r="I293" i="3" s="1"/>
  <c r="R26" i="3"/>
  <c r="R27" i="3" s="1"/>
  <c r="G187" i="3"/>
  <c r="G188" i="3" s="1"/>
  <c r="E12" i="3"/>
  <c r="E13" i="3" s="1"/>
  <c r="E14" i="3" s="1"/>
  <c r="I12" i="3"/>
  <c r="I13" i="3" s="1"/>
  <c r="M12" i="3"/>
  <c r="M13" i="3" s="1"/>
  <c r="Q12" i="3"/>
  <c r="Q13" i="3" s="1"/>
  <c r="Q25" i="4"/>
  <c r="C155" i="3" s="1"/>
  <c r="M155" i="3" s="1"/>
  <c r="M156" i="3" s="1"/>
  <c r="Q30" i="4"/>
  <c r="C190" i="3" s="1"/>
  <c r="N190" i="3" s="1"/>
  <c r="N191" i="3" s="1"/>
  <c r="O26" i="3"/>
  <c r="O27" i="3" s="1"/>
  <c r="Q26" i="3"/>
  <c r="Q27" i="3" s="1"/>
  <c r="X26" i="3"/>
  <c r="X27" i="3" s="1"/>
  <c r="H26" i="3"/>
  <c r="H27" i="3" s="1"/>
  <c r="M33" i="3"/>
  <c r="M34" i="3" s="1"/>
  <c r="T54" i="3"/>
  <c r="T55" i="3" s="1"/>
  <c r="P54" i="3"/>
  <c r="P55" i="3" s="1"/>
  <c r="K68" i="3"/>
  <c r="K69" i="3" s="1"/>
  <c r="G75" i="3"/>
  <c r="G76" i="3" s="1"/>
  <c r="V75" i="3"/>
  <c r="V76" i="3" s="1"/>
  <c r="F75" i="3"/>
  <c r="F76" i="3" s="1"/>
  <c r="U75" i="3"/>
  <c r="U76" i="3" s="1"/>
  <c r="E75" i="3"/>
  <c r="E76" i="3" s="1"/>
  <c r="E77" i="3" s="1"/>
  <c r="O117" i="3"/>
  <c r="O118" i="3" s="1"/>
  <c r="P117" i="3"/>
  <c r="P118" i="3" s="1"/>
  <c r="N117" i="3"/>
  <c r="N118" i="3" s="1"/>
  <c r="Q117" i="3"/>
  <c r="Q118" i="3" s="1"/>
  <c r="T117" i="3"/>
  <c r="T118" i="3" s="1"/>
  <c r="S138" i="3"/>
  <c r="S139" i="3" s="1"/>
  <c r="H138" i="3"/>
  <c r="H139" i="3" s="1"/>
  <c r="J138" i="3"/>
  <c r="J139" i="3" s="1"/>
  <c r="U138" i="3"/>
  <c r="U139" i="3" s="1"/>
  <c r="E138" i="3"/>
  <c r="E139" i="3" s="1"/>
  <c r="E140" i="3" s="1"/>
  <c r="G152" i="3"/>
  <c r="G153" i="3" s="1"/>
  <c r="R152" i="3"/>
  <c r="R153" i="3" s="1"/>
  <c r="P152" i="3"/>
  <c r="P153" i="3" s="1"/>
  <c r="I152" i="3"/>
  <c r="I153" i="3" s="1"/>
  <c r="F187" i="3"/>
  <c r="F188" i="3" s="1"/>
  <c r="I187" i="3"/>
  <c r="I188" i="3" s="1"/>
  <c r="S229" i="3"/>
  <c r="S230" i="3" s="1"/>
  <c r="L229" i="3"/>
  <c r="L230" i="3" s="1"/>
  <c r="J229" i="3"/>
  <c r="J230" i="3" s="1"/>
  <c r="U229" i="3"/>
  <c r="U230" i="3" s="1"/>
  <c r="E229" i="3"/>
  <c r="E230" i="3" s="1"/>
  <c r="E231" i="3" s="1"/>
  <c r="O250" i="3"/>
  <c r="O251" i="3" s="1"/>
  <c r="H250" i="3"/>
  <c r="H251" i="3" s="1"/>
  <c r="J250" i="3"/>
  <c r="J251" i="3" s="1"/>
  <c r="U250" i="3"/>
  <c r="U251" i="3" s="1"/>
  <c r="E250" i="3"/>
  <c r="E251" i="3" s="1"/>
  <c r="E252" i="3" s="1"/>
  <c r="O292" i="3"/>
  <c r="O293" i="3" s="1"/>
  <c r="M292" i="3"/>
  <c r="M293" i="3" s="1"/>
  <c r="H292" i="3"/>
  <c r="H293" i="3" s="1"/>
  <c r="J292" i="3"/>
  <c r="J293" i="3" s="1"/>
  <c r="X292" i="3"/>
  <c r="X293" i="3" s="1"/>
  <c r="V215" i="3"/>
  <c r="V216" i="3" s="1"/>
  <c r="F215" i="3"/>
  <c r="F216" i="3" s="1"/>
  <c r="R215" i="3"/>
  <c r="R216" i="3" s="1"/>
  <c r="W215" i="3"/>
  <c r="W216" i="3" s="1"/>
  <c r="N215" i="3"/>
  <c r="N216" i="3" s="1"/>
  <c r="J215" i="3"/>
  <c r="J216" i="3" s="1"/>
  <c r="P215" i="3"/>
  <c r="P216" i="3" s="1"/>
  <c r="E215" i="3"/>
  <c r="E216" i="3" s="1"/>
  <c r="E217" i="3" s="1"/>
  <c r="U215" i="3"/>
  <c r="U216" i="3" s="1"/>
  <c r="K215" i="3"/>
  <c r="K216" i="3" s="1"/>
  <c r="T215" i="3"/>
  <c r="T216" i="3" s="1"/>
  <c r="I215" i="3"/>
  <c r="I216" i="3" s="1"/>
  <c r="O215" i="3"/>
  <c r="O216" i="3" s="1"/>
  <c r="H215" i="3"/>
  <c r="H216" i="3" s="1"/>
  <c r="X215" i="3"/>
  <c r="X216" i="3" s="1"/>
  <c r="M215" i="3"/>
  <c r="M216" i="3" s="1"/>
  <c r="S215" i="3"/>
  <c r="S216" i="3" s="1"/>
  <c r="G215" i="3"/>
  <c r="G216" i="3" s="1"/>
  <c r="Q215" i="3"/>
  <c r="Q216" i="3" s="1"/>
  <c r="X155" i="3"/>
  <c r="X156" i="3" s="1"/>
  <c r="Q32" i="4"/>
  <c r="C204" i="3" s="1"/>
  <c r="Q16" i="4"/>
  <c r="C92" i="3" s="1"/>
  <c r="Q35" i="4"/>
  <c r="C225" i="3" s="1"/>
  <c r="Q19" i="4"/>
  <c r="C113" i="3" s="1"/>
  <c r="X190" i="3"/>
  <c r="X191" i="3" s="1"/>
  <c r="K190" i="3"/>
  <c r="K191" i="3" s="1"/>
  <c r="O190" i="3"/>
  <c r="O191" i="3" s="1"/>
  <c r="U190" i="3"/>
  <c r="U191" i="3" s="1"/>
  <c r="N78" i="3"/>
  <c r="N79" i="3" s="1"/>
  <c r="F78" i="3"/>
  <c r="F79" i="3" s="1"/>
  <c r="U78" i="3"/>
  <c r="U79" i="3" s="1"/>
  <c r="V78" i="3"/>
  <c r="V79" i="3" s="1"/>
  <c r="R78" i="3"/>
  <c r="R79" i="3" s="1"/>
  <c r="J78" i="3"/>
  <c r="J79" i="3" s="1"/>
  <c r="O33" i="3"/>
  <c r="O34" i="3" s="1"/>
  <c r="J33" i="3"/>
  <c r="J34" i="3" s="1"/>
  <c r="V33" i="3"/>
  <c r="V34" i="3" s="1"/>
  <c r="I33" i="3"/>
  <c r="I34" i="3" s="1"/>
  <c r="O54" i="3"/>
  <c r="O55" i="3" s="1"/>
  <c r="H54" i="3"/>
  <c r="H55" i="3" s="1"/>
  <c r="N54" i="3"/>
  <c r="N55" i="3" s="1"/>
  <c r="L54" i="3"/>
  <c r="L55" i="3" s="1"/>
  <c r="M54" i="3"/>
  <c r="M55" i="3" s="1"/>
  <c r="G68" i="3"/>
  <c r="G69" i="3" s="1"/>
  <c r="Q68" i="3"/>
  <c r="Q69" i="3" s="1"/>
  <c r="F71" i="3"/>
  <c r="F72" i="3" s="1"/>
  <c r="L68" i="3"/>
  <c r="L69" i="3" s="1"/>
  <c r="I78" i="3"/>
  <c r="I79" i="3" s="1"/>
  <c r="X78" i="3"/>
  <c r="X79" i="3" s="1"/>
  <c r="H78" i="3"/>
  <c r="H79" i="3" s="1"/>
  <c r="S78" i="3"/>
  <c r="S79" i="3" s="1"/>
  <c r="I166" i="3"/>
  <c r="I167" i="3" s="1"/>
  <c r="I71" i="3"/>
  <c r="I72" i="3" s="1"/>
  <c r="W145" i="3"/>
  <c r="W146" i="3" s="1"/>
  <c r="I145" i="3"/>
  <c r="I146" i="3" s="1"/>
  <c r="N145" i="3"/>
  <c r="N146" i="3" s="1"/>
  <c r="L145" i="3"/>
  <c r="L146" i="3" s="1"/>
  <c r="O145" i="3"/>
  <c r="O146" i="3" s="1"/>
  <c r="H145" i="3"/>
  <c r="H146" i="3" s="1"/>
  <c r="M145" i="3"/>
  <c r="M146" i="3" s="1"/>
  <c r="P145" i="3"/>
  <c r="P146" i="3" s="1"/>
  <c r="R145" i="3"/>
  <c r="R146" i="3" s="1"/>
  <c r="X145" i="3"/>
  <c r="X146" i="3" s="1"/>
  <c r="S145" i="3"/>
  <c r="S146" i="3" s="1"/>
  <c r="T145" i="3"/>
  <c r="T146" i="3" s="1"/>
  <c r="Q145" i="3"/>
  <c r="Q146" i="3" s="1"/>
  <c r="F145" i="3"/>
  <c r="F146" i="3" s="1"/>
  <c r="V145" i="3"/>
  <c r="V146" i="3" s="1"/>
  <c r="G145" i="3"/>
  <c r="G146" i="3" s="1"/>
  <c r="W278" i="3"/>
  <c r="W279" i="3" s="1"/>
  <c r="E278" i="3"/>
  <c r="E279" i="3" s="1"/>
  <c r="E280" i="3" s="1"/>
  <c r="U278" i="3"/>
  <c r="U279" i="3" s="1"/>
  <c r="J278" i="3"/>
  <c r="J279" i="3" s="1"/>
  <c r="K278" i="3"/>
  <c r="K279" i="3" s="1"/>
  <c r="I278" i="3"/>
  <c r="I279" i="3" s="1"/>
  <c r="N278" i="3"/>
  <c r="N279" i="3" s="1"/>
  <c r="L278" i="3"/>
  <c r="L279" i="3" s="1"/>
  <c r="O278" i="3"/>
  <c r="O279" i="3" s="1"/>
  <c r="H278" i="3"/>
  <c r="H279" i="3" s="1"/>
  <c r="M278" i="3"/>
  <c r="M279" i="3" s="1"/>
  <c r="P278" i="3"/>
  <c r="P279" i="3" s="1"/>
  <c r="R278" i="3"/>
  <c r="R279" i="3" s="1"/>
  <c r="X278" i="3"/>
  <c r="X279" i="3" s="1"/>
  <c r="S278" i="3"/>
  <c r="S279" i="3" s="1"/>
  <c r="F278" i="3"/>
  <c r="F279" i="3" s="1"/>
  <c r="T278" i="3"/>
  <c r="T279" i="3" s="1"/>
  <c r="V278" i="3"/>
  <c r="V279" i="3" s="1"/>
  <c r="Q278" i="3"/>
  <c r="Q279" i="3" s="1"/>
  <c r="W236" i="3"/>
  <c r="W237" i="3" s="1"/>
  <c r="X236" i="3"/>
  <c r="X237" i="3" s="1"/>
  <c r="Q236" i="3"/>
  <c r="Q237" i="3" s="1"/>
  <c r="F236" i="3"/>
  <c r="F237" i="3" s="1"/>
  <c r="V236" i="3"/>
  <c r="V237" i="3" s="1"/>
  <c r="G236" i="3"/>
  <c r="G237" i="3" s="1"/>
  <c r="E236" i="3"/>
  <c r="E237" i="3" s="1"/>
  <c r="E238" i="3" s="1"/>
  <c r="U236" i="3"/>
  <c r="U237" i="3" s="1"/>
  <c r="J236" i="3"/>
  <c r="J237" i="3" s="1"/>
  <c r="K236" i="3"/>
  <c r="K237" i="3" s="1"/>
  <c r="I236" i="3"/>
  <c r="I237" i="3" s="1"/>
  <c r="N236" i="3"/>
  <c r="N237" i="3" s="1"/>
  <c r="L236" i="3"/>
  <c r="L237" i="3" s="1"/>
  <c r="O236" i="3"/>
  <c r="O237" i="3" s="1"/>
  <c r="M236" i="3"/>
  <c r="M237" i="3" s="1"/>
  <c r="T236" i="3"/>
  <c r="T237" i="3" s="1"/>
  <c r="P236" i="3"/>
  <c r="P237" i="3" s="1"/>
  <c r="S236" i="3"/>
  <c r="S237" i="3" s="1"/>
  <c r="V295" i="3"/>
  <c r="V296" i="3" s="1"/>
  <c r="O295" i="3"/>
  <c r="O296" i="3" s="1"/>
  <c r="G295" i="3"/>
  <c r="G296" i="3" s="1"/>
  <c r="W295" i="3"/>
  <c r="W296" i="3" s="1"/>
  <c r="K295" i="3"/>
  <c r="K296" i="3" s="1"/>
  <c r="P295" i="3"/>
  <c r="P296" i="3" s="1"/>
  <c r="Q295" i="3"/>
  <c r="Q296" i="3" s="1"/>
  <c r="J295" i="3"/>
  <c r="J296" i="3" s="1"/>
  <c r="S295" i="3"/>
  <c r="S296" i="3" s="1"/>
  <c r="T295" i="3"/>
  <c r="T296" i="3" s="1"/>
  <c r="E295" i="3"/>
  <c r="E296" i="3" s="1"/>
  <c r="E297" i="3" s="1"/>
  <c r="R295" i="3"/>
  <c r="R296" i="3" s="1"/>
  <c r="F295" i="3"/>
  <c r="F296" i="3" s="1"/>
  <c r="H295" i="3"/>
  <c r="H296" i="3" s="1"/>
  <c r="X295" i="3"/>
  <c r="X296" i="3" s="1"/>
  <c r="I295" i="3"/>
  <c r="I296" i="3" s="1"/>
  <c r="U295" i="3"/>
  <c r="U296" i="3" s="1"/>
  <c r="N295" i="3"/>
  <c r="N296" i="3" s="1"/>
  <c r="M295" i="3"/>
  <c r="M296" i="3" s="1"/>
  <c r="K33" i="3"/>
  <c r="K34" i="3" s="1"/>
  <c r="T33" i="3"/>
  <c r="T34" i="3" s="1"/>
  <c r="N33" i="3"/>
  <c r="N34" i="3" s="1"/>
  <c r="U33" i="3"/>
  <c r="U34" i="3" s="1"/>
  <c r="E33" i="3"/>
  <c r="E34" i="3" s="1"/>
  <c r="E35" i="3" s="1"/>
  <c r="K54" i="3"/>
  <c r="K55" i="3" s="1"/>
  <c r="J54" i="3"/>
  <c r="J55" i="3" s="1"/>
  <c r="I54" i="3"/>
  <c r="I55" i="3" s="1"/>
  <c r="S68" i="3"/>
  <c r="S69" i="3" s="1"/>
  <c r="M68" i="3"/>
  <c r="M69" i="3" s="1"/>
  <c r="X68" i="3"/>
  <c r="X69" i="3" s="1"/>
  <c r="E78" i="3"/>
  <c r="E79" i="3" s="1"/>
  <c r="E80" i="3" s="1"/>
  <c r="T78" i="3"/>
  <c r="T79" i="3" s="1"/>
  <c r="O78" i="3"/>
  <c r="O79" i="3" s="1"/>
  <c r="U145" i="3"/>
  <c r="U146" i="3" s="1"/>
  <c r="L295" i="3"/>
  <c r="L296" i="3" s="1"/>
  <c r="W257" i="3"/>
  <c r="W258" i="3" s="1"/>
  <c r="M257" i="3"/>
  <c r="M258" i="3" s="1"/>
  <c r="H257" i="3"/>
  <c r="H258" i="3" s="1"/>
  <c r="N257" i="3"/>
  <c r="N258" i="3" s="1"/>
  <c r="L257" i="3"/>
  <c r="L258" i="3" s="1"/>
  <c r="O257" i="3"/>
  <c r="O258" i="3" s="1"/>
  <c r="P257" i="3"/>
  <c r="P258" i="3" s="1"/>
  <c r="Q257" i="3"/>
  <c r="Q258" i="3" s="1"/>
  <c r="T257" i="3"/>
  <c r="T258" i="3" s="1"/>
  <c r="R257" i="3"/>
  <c r="R258" i="3" s="1"/>
  <c r="X257" i="3"/>
  <c r="X258" i="3" s="1"/>
  <c r="S257" i="3"/>
  <c r="S258" i="3" s="1"/>
  <c r="E257" i="3"/>
  <c r="E258" i="3" s="1"/>
  <c r="E259" i="3" s="1"/>
  <c r="U257" i="3"/>
  <c r="U258" i="3" s="1"/>
  <c r="F257" i="3"/>
  <c r="F258" i="3" s="1"/>
  <c r="V257" i="3"/>
  <c r="V258" i="3" s="1"/>
  <c r="G257" i="3"/>
  <c r="G258" i="3" s="1"/>
  <c r="I257" i="3"/>
  <c r="I258" i="3" s="1"/>
  <c r="K257" i="3"/>
  <c r="K258" i="3" s="1"/>
  <c r="W166" i="3"/>
  <c r="W167" i="3" s="1"/>
  <c r="S166" i="3"/>
  <c r="S167" i="3" s="1"/>
  <c r="O166" i="3"/>
  <c r="O167" i="3" s="1"/>
  <c r="G166" i="3"/>
  <c r="G167" i="3" s="1"/>
  <c r="K166" i="3"/>
  <c r="K167" i="3" s="1"/>
  <c r="L166" i="3"/>
  <c r="L167" i="3" s="1"/>
  <c r="M166" i="3"/>
  <c r="M167" i="3" s="1"/>
  <c r="H166" i="3"/>
  <c r="H167" i="3" s="1"/>
  <c r="J166" i="3"/>
  <c r="J167" i="3" s="1"/>
  <c r="T166" i="3"/>
  <c r="T167" i="3" s="1"/>
  <c r="Q166" i="3"/>
  <c r="Q167" i="3" s="1"/>
  <c r="P166" i="3"/>
  <c r="P167" i="3" s="1"/>
  <c r="N166" i="3"/>
  <c r="N167" i="3" s="1"/>
  <c r="V166" i="3"/>
  <c r="V167" i="3" s="1"/>
  <c r="E166" i="3"/>
  <c r="E167" i="3" s="1"/>
  <c r="E168" i="3" s="1"/>
  <c r="F168" i="3" s="1"/>
  <c r="U166" i="3"/>
  <c r="U167" i="3" s="1"/>
  <c r="X166" i="3"/>
  <c r="X167" i="3" s="1"/>
  <c r="R166" i="3"/>
  <c r="R167" i="3" s="1"/>
  <c r="R68" i="3"/>
  <c r="R69" i="3" s="1"/>
  <c r="V68" i="3"/>
  <c r="V69" i="3" s="1"/>
  <c r="J68" i="3"/>
  <c r="J69" i="3" s="1"/>
  <c r="F68" i="3"/>
  <c r="F69" i="3" s="1"/>
  <c r="N68" i="3"/>
  <c r="N69" i="3" s="1"/>
  <c r="W68" i="3"/>
  <c r="W69" i="3" s="1"/>
  <c r="W103" i="3"/>
  <c r="W104" i="3" s="1"/>
  <c r="M103" i="3"/>
  <c r="M104" i="3" s="1"/>
  <c r="H103" i="3"/>
  <c r="H104" i="3" s="1"/>
  <c r="N103" i="3"/>
  <c r="N104" i="3" s="1"/>
  <c r="L103" i="3"/>
  <c r="L104" i="3" s="1"/>
  <c r="O103" i="3"/>
  <c r="O104" i="3" s="1"/>
  <c r="P103" i="3"/>
  <c r="P104" i="3" s="1"/>
  <c r="Q103" i="3"/>
  <c r="Q104" i="3" s="1"/>
  <c r="T103" i="3"/>
  <c r="T104" i="3" s="1"/>
  <c r="R103" i="3"/>
  <c r="R104" i="3" s="1"/>
  <c r="X103" i="3"/>
  <c r="X104" i="3" s="1"/>
  <c r="S103" i="3"/>
  <c r="S104" i="3" s="1"/>
  <c r="E103" i="3"/>
  <c r="E104" i="3" s="1"/>
  <c r="E105" i="3" s="1"/>
  <c r="U103" i="3"/>
  <c r="U104" i="3" s="1"/>
  <c r="F103" i="3"/>
  <c r="F104" i="3" s="1"/>
  <c r="V103" i="3"/>
  <c r="V104" i="3" s="1"/>
  <c r="G103" i="3"/>
  <c r="G104" i="3" s="1"/>
  <c r="G33" i="3"/>
  <c r="G34" i="3" s="1"/>
  <c r="H33" i="3"/>
  <c r="H34" i="3" s="1"/>
  <c r="F33" i="3"/>
  <c r="F34" i="3" s="1"/>
  <c r="Q33" i="3"/>
  <c r="Q34" i="3" s="1"/>
  <c r="X33" i="3"/>
  <c r="X34" i="3" s="1"/>
  <c r="G54" i="3"/>
  <c r="G55" i="3" s="1"/>
  <c r="V54" i="3"/>
  <c r="V55" i="3" s="1"/>
  <c r="F54" i="3"/>
  <c r="F55" i="3" s="1"/>
  <c r="U54" i="3"/>
  <c r="U55" i="3" s="1"/>
  <c r="E54" i="3"/>
  <c r="E55" i="3" s="1"/>
  <c r="E56" i="3" s="1"/>
  <c r="O68" i="3"/>
  <c r="O69" i="3" s="1"/>
  <c r="I68" i="3"/>
  <c r="I69" i="3" s="1"/>
  <c r="T68" i="3"/>
  <c r="T69" i="3" s="1"/>
  <c r="Q78" i="3"/>
  <c r="Q79" i="3" s="1"/>
  <c r="P78" i="3"/>
  <c r="P79" i="3" s="1"/>
  <c r="K78" i="3"/>
  <c r="K79" i="3" s="1"/>
  <c r="J103" i="3"/>
  <c r="J104" i="3" s="1"/>
  <c r="E145" i="3"/>
  <c r="E146" i="3" s="1"/>
  <c r="E147" i="3" s="1"/>
  <c r="G278" i="3"/>
  <c r="G279" i="3" s="1"/>
  <c r="V26" i="3"/>
  <c r="V27" i="3" s="1"/>
  <c r="N26" i="3"/>
  <c r="N27" i="3" s="1"/>
  <c r="J26" i="3"/>
  <c r="J27" i="3" s="1"/>
  <c r="K187" i="3"/>
  <c r="K188" i="3" s="1"/>
  <c r="S187" i="3"/>
  <c r="S188" i="3" s="1"/>
  <c r="O187" i="3"/>
  <c r="O188" i="3" s="1"/>
  <c r="V187" i="3"/>
  <c r="V188" i="3" s="1"/>
  <c r="S89" i="3"/>
  <c r="S90" i="3" s="1"/>
  <c r="W89" i="3"/>
  <c r="W90" i="3" s="1"/>
  <c r="K89" i="3"/>
  <c r="K90" i="3" s="1"/>
  <c r="G89" i="3"/>
  <c r="G90" i="3" s="1"/>
  <c r="W47" i="3"/>
  <c r="W48" i="3" s="1"/>
  <c r="O47" i="3"/>
  <c r="O48" i="3" s="1"/>
  <c r="K47" i="3"/>
  <c r="K48" i="3" s="1"/>
  <c r="S19" i="3"/>
  <c r="S20" i="3" s="1"/>
  <c r="K19" i="3"/>
  <c r="K20" i="3" s="1"/>
  <c r="U19" i="3"/>
  <c r="U20" i="3" s="1"/>
  <c r="R19" i="3"/>
  <c r="R20" i="3" s="1"/>
  <c r="J19" i="3"/>
  <c r="J20" i="3" s="1"/>
  <c r="N19" i="3"/>
  <c r="N20" i="3" s="1"/>
  <c r="W19" i="3"/>
  <c r="W20" i="3" s="1"/>
  <c r="O19" i="3"/>
  <c r="O20" i="3" s="1"/>
  <c r="G19" i="3"/>
  <c r="G20" i="3" s="1"/>
  <c r="V19" i="3"/>
  <c r="V20" i="3" s="1"/>
  <c r="F19" i="3"/>
  <c r="F20" i="3" s="1"/>
  <c r="F21" i="3" s="1"/>
  <c r="C5" i="3"/>
  <c r="U46" i="4"/>
  <c r="B10" i="1" s="1"/>
  <c r="Q5" i="4"/>
  <c r="C15" i="3" s="1"/>
  <c r="M46" i="4"/>
  <c r="Q38" i="4"/>
  <c r="C246" i="3" s="1"/>
  <c r="Q18" i="4"/>
  <c r="C106" i="3" s="1"/>
  <c r="Q41" i="4"/>
  <c r="C267" i="3" s="1"/>
  <c r="Q21" i="4"/>
  <c r="C127" i="3" s="1"/>
  <c r="Q31" i="4"/>
  <c r="C197" i="3" s="1"/>
  <c r="Q15" i="4"/>
  <c r="C85" i="3" s="1"/>
  <c r="Q9" i="4"/>
  <c r="C43" i="3" s="1"/>
  <c r="Q33" i="4"/>
  <c r="C211" i="3" s="1"/>
  <c r="Q37" i="4"/>
  <c r="C239" i="3" s="1"/>
  <c r="Q44" i="4"/>
  <c r="C288" i="3" s="1"/>
  <c r="Q28" i="4"/>
  <c r="C176" i="3" s="1"/>
  <c r="Q12" i="4"/>
  <c r="C64" i="3" s="1"/>
  <c r="Q42" i="4"/>
  <c r="C274" i="3" s="1"/>
  <c r="Q22" i="4"/>
  <c r="C134" i="3" s="1"/>
  <c r="Q17" i="4"/>
  <c r="C99" i="3" s="1"/>
  <c r="Q40" i="4"/>
  <c r="C260" i="3" s="1"/>
  <c r="Q24" i="4"/>
  <c r="C148" i="3" s="1"/>
  <c r="Q8" i="4"/>
  <c r="C36" i="3" s="1"/>
  <c r="Q43" i="4"/>
  <c r="C281" i="3" s="1"/>
  <c r="Q27" i="4"/>
  <c r="C169" i="3" s="1"/>
  <c r="Q11" i="4"/>
  <c r="C57" i="3" s="1"/>
  <c r="Q26" i="4"/>
  <c r="C162" i="3" s="1"/>
  <c r="Q6" i="4"/>
  <c r="C22" i="3" s="1"/>
  <c r="K46" i="4"/>
  <c r="Q29" i="4"/>
  <c r="C183" i="3" s="1"/>
  <c r="Q36" i="4"/>
  <c r="C232" i="3" s="1"/>
  <c r="Q20" i="4"/>
  <c r="C120" i="3" s="1"/>
  <c r="Q39" i="4"/>
  <c r="C253" i="3" s="1"/>
  <c r="Q23" i="4"/>
  <c r="C141" i="3" s="1"/>
  <c r="Q7" i="4"/>
  <c r="C29" i="3" s="1"/>
  <c r="Q10" i="4"/>
  <c r="C50" i="3" s="1"/>
  <c r="Q34" i="4"/>
  <c r="C218" i="3" s="1"/>
  <c r="L46" i="4"/>
  <c r="H190" i="3" l="1"/>
  <c r="H191" i="3" s="1"/>
  <c r="L190" i="3"/>
  <c r="L191" i="3" s="1"/>
  <c r="Q190" i="3"/>
  <c r="Q191" i="3" s="1"/>
  <c r="G190" i="3"/>
  <c r="G191" i="3" s="1"/>
  <c r="I190" i="3"/>
  <c r="I191" i="3" s="1"/>
  <c r="T190" i="3"/>
  <c r="T191" i="3" s="1"/>
  <c r="V190" i="3"/>
  <c r="V191" i="3" s="1"/>
  <c r="M190" i="3"/>
  <c r="M191" i="3" s="1"/>
  <c r="E190" i="3"/>
  <c r="E191" i="3" s="1"/>
  <c r="E192" i="3" s="1"/>
  <c r="S190" i="3"/>
  <c r="S191" i="3" s="1"/>
  <c r="P190" i="3"/>
  <c r="P191" i="3" s="1"/>
  <c r="R190" i="3"/>
  <c r="R191" i="3" s="1"/>
  <c r="J190" i="3"/>
  <c r="J191" i="3" s="1"/>
  <c r="F190" i="3"/>
  <c r="F191" i="3" s="1"/>
  <c r="W190" i="3"/>
  <c r="W191" i="3" s="1"/>
  <c r="F266" i="3"/>
  <c r="G266" i="3" s="1"/>
  <c r="F63" i="3"/>
  <c r="G63" i="3" s="1"/>
  <c r="F14" i="3"/>
  <c r="G14" i="3" s="1"/>
  <c r="H14" i="3" s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 s="1"/>
  <c r="V14" i="3" s="1"/>
  <c r="W14" i="3" s="1"/>
  <c r="X14" i="3" s="1"/>
  <c r="C14" i="3" s="1"/>
  <c r="V5" i="4" s="1"/>
  <c r="F196" i="3"/>
  <c r="G196" i="3" s="1"/>
  <c r="H196" i="3" s="1"/>
  <c r="F231" i="3"/>
  <c r="G231" i="3" s="1"/>
  <c r="H231" i="3" s="1"/>
  <c r="I231" i="3" s="1"/>
  <c r="J231" i="3" s="1"/>
  <c r="K231" i="3" s="1"/>
  <c r="L231" i="3" s="1"/>
  <c r="M231" i="3" s="1"/>
  <c r="N231" i="3" s="1"/>
  <c r="O231" i="3" s="1"/>
  <c r="P231" i="3" s="1"/>
  <c r="Q231" i="3" s="1"/>
  <c r="R231" i="3" s="1"/>
  <c r="S231" i="3" s="1"/>
  <c r="T231" i="3" s="1"/>
  <c r="U231" i="3" s="1"/>
  <c r="V231" i="3" s="1"/>
  <c r="W231" i="3" s="1"/>
  <c r="X231" i="3" s="1"/>
  <c r="C231" i="3" s="1"/>
  <c r="V36" i="4" s="1"/>
  <c r="F70" i="3"/>
  <c r="F140" i="3"/>
  <c r="G140" i="3" s="1"/>
  <c r="H140" i="3" s="1"/>
  <c r="I140" i="3" s="1"/>
  <c r="J140" i="3" s="1"/>
  <c r="K140" i="3" s="1"/>
  <c r="L140" i="3" s="1"/>
  <c r="M140" i="3" s="1"/>
  <c r="N140" i="3" s="1"/>
  <c r="O140" i="3" s="1"/>
  <c r="P140" i="3" s="1"/>
  <c r="Q140" i="3" s="1"/>
  <c r="R140" i="3" s="1"/>
  <c r="S140" i="3" s="1"/>
  <c r="T140" i="3" s="1"/>
  <c r="U140" i="3" s="1"/>
  <c r="V140" i="3" s="1"/>
  <c r="W140" i="3" s="1"/>
  <c r="X140" i="3" s="1"/>
  <c r="C140" i="3" s="1"/>
  <c r="V23" i="4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R42" i="3" s="1"/>
  <c r="S42" i="3" s="1"/>
  <c r="T42" i="3" s="1"/>
  <c r="U42" i="3" s="1"/>
  <c r="V42" i="3" s="1"/>
  <c r="W42" i="3" s="1"/>
  <c r="X42" i="3" s="1"/>
  <c r="C42" i="3" s="1"/>
  <c r="V9" i="4" s="1"/>
  <c r="F84" i="3"/>
  <c r="G84" i="3" s="1"/>
  <c r="H84" i="3" s="1"/>
  <c r="I84" i="3" s="1"/>
  <c r="J84" i="3" s="1"/>
  <c r="K84" i="3" s="1"/>
  <c r="L84" i="3" s="1"/>
  <c r="M84" i="3" s="1"/>
  <c r="N84" i="3" s="1"/>
  <c r="O84" i="3" s="1"/>
  <c r="P84" i="3" s="1"/>
  <c r="Q84" i="3" s="1"/>
  <c r="R84" i="3" s="1"/>
  <c r="S84" i="3" s="1"/>
  <c r="T84" i="3" s="1"/>
  <c r="U84" i="3" s="1"/>
  <c r="V84" i="3" s="1"/>
  <c r="W84" i="3" s="1"/>
  <c r="X84" i="3" s="1"/>
  <c r="C84" i="3" s="1"/>
  <c r="V15" i="4" s="1"/>
  <c r="F203" i="3"/>
  <c r="G203" i="3" s="1"/>
  <c r="H203" i="3" s="1"/>
  <c r="I203" i="3" s="1"/>
  <c r="J203" i="3" s="1"/>
  <c r="K203" i="3" s="1"/>
  <c r="L203" i="3" s="1"/>
  <c r="M203" i="3" s="1"/>
  <c r="N203" i="3" s="1"/>
  <c r="O203" i="3" s="1"/>
  <c r="P203" i="3" s="1"/>
  <c r="Q203" i="3" s="1"/>
  <c r="R203" i="3" s="1"/>
  <c r="S203" i="3" s="1"/>
  <c r="T203" i="3" s="1"/>
  <c r="U203" i="3" s="1"/>
  <c r="V203" i="3" s="1"/>
  <c r="W203" i="3" s="1"/>
  <c r="X203" i="3" s="1"/>
  <c r="C203" i="3" s="1"/>
  <c r="V32" i="4" s="1"/>
  <c r="F126" i="3"/>
  <c r="G126" i="3" s="1"/>
  <c r="H126" i="3" s="1"/>
  <c r="I126" i="3" s="1"/>
  <c r="J126" i="3" s="1"/>
  <c r="K126" i="3" s="1"/>
  <c r="L126" i="3" s="1"/>
  <c r="M126" i="3" s="1"/>
  <c r="N126" i="3" s="1"/>
  <c r="O126" i="3" s="1"/>
  <c r="P126" i="3" s="1"/>
  <c r="Q126" i="3" s="1"/>
  <c r="R126" i="3" s="1"/>
  <c r="S126" i="3" s="1"/>
  <c r="T126" i="3" s="1"/>
  <c r="U126" i="3" s="1"/>
  <c r="V126" i="3" s="1"/>
  <c r="W126" i="3" s="1"/>
  <c r="X126" i="3" s="1"/>
  <c r="C126" i="3" s="1"/>
  <c r="V21" i="4" s="1"/>
  <c r="K71" i="3"/>
  <c r="K72" i="3" s="1"/>
  <c r="F98" i="3"/>
  <c r="G98" i="3" s="1"/>
  <c r="H98" i="3" s="1"/>
  <c r="I98" i="3" s="1"/>
  <c r="J98" i="3" s="1"/>
  <c r="K98" i="3" s="1"/>
  <c r="L98" i="3" s="1"/>
  <c r="M98" i="3" s="1"/>
  <c r="N98" i="3" s="1"/>
  <c r="O98" i="3" s="1"/>
  <c r="P98" i="3" s="1"/>
  <c r="Q98" i="3" s="1"/>
  <c r="R98" i="3" s="1"/>
  <c r="S98" i="3" s="1"/>
  <c r="T98" i="3" s="1"/>
  <c r="U98" i="3" s="1"/>
  <c r="V98" i="3" s="1"/>
  <c r="W98" i="3" s="1"/>
  <c r="X98" i="3" s="1"/>
  <c r="C98" i="3" s="1"/>
  <c r="V17" i="4" s="1"/>
  <c r="F91" i="3"/>
  <c r="H63" i="3"/>
  <c r="I63" i="3" s="1"/>
  <c r="J63" i="3" s="1"/>
  <c r="K63" i="3" s="1"/>
  <c r="L63" i="3" s="1"/>
  <c r="M63" i="3" s="1"/>
  <c r="N63" i="3" s="1"/>
  <c r="O63" i="3" s="1"/>
  <c r="P63" i="3" s="1"/>
  <c r="Q63" i="3" s="1"/>
  <c r="R63" i="3" s="1"/>
  <c r="S63" i="3" s="1"/>
  <c r="T63" i="3" s="1"/>
  <c r="U63" i="3" s="1"/>
  <c r="V63" i="3" s="1"/>
  <c r="W63" i="3" s="1"/>
  <c r="X63" i="3" s="1"/>
  <c r="C63" i="3" s="1"/>
  <c r="V12" i="4" s="1"/>
  <c r="G161" i="3"/>
  <c r="H161" i="3" s="1"/>
  <c r="I161" i="3" s="1"/>
  <c r="J161" i="3" s="1"/>
  <c r="K161" i="3" s="1"/>
  <c r="L161" i="3" s="1"/>
  <c r="M161" i="3" s="1"/>
  <c r="N161" i="3" s="1"/>
  <c r="O161" i="3" s="1"/>
  <c r="P161" i="3" s="1"/>
  <c r="Q161" i="3" s="1"/>
  <c r="R161" i="3" s="1"/>
  <c r="S161" i="3" s="1"/>
  <c r="T161" i="3" s="1"/>
  <c r="U161" i="3" s="1"/>
  <c r="V161" i="3" s="1"/>
  <c r="W161" i="3" s="1"/>
  <c r="X161" i="3" s="1"/>
  <c r="C161" i="3" s="1"/>
  <c r="V26" i="4" s="1"/>
  <c r="G273" i="3"/>
  <c r="H273" i="3" s="1"/>
  <c r="I273" i="3" s="1"/>
  <c r="J273" i="3" s="1"/>
  <c r="K273" i="3" s="1"/>
  <c r="L273" i="3" s="1"/>
  <c r="M273" i="3" s="1"/>
  <c r="N273" i="3" s="1"/>
  <c r="O273" i="3" s="1"/>
  <c r="P273" i="3" s="1"/>
  <c r="Q273" i="3" s="1"/>
  <c r="R273" i="3" s="1"/>
  <c r="S273" i="3" s="1"/>
  <c r="T273" i="3" s="1"/>
  <c r="U273" i="3" s="1"/>
  <c r="V273" i="3" s="1"/>
  <c r="W273" i="3" s="1"/>
  <c r="X273" i="3" s="1"/>
  <c r="C273" i="3" s="1"/>
  <c r="V42" i="4" s="1"/>
  <c r="G155" i="3"/>
  <c r="G156" i="3" s="1"/>
  <c r="W155" i="3"/>
  <c r="W156" i="3" s="1"/>
  <c r="K155" i="3"/>
  <c r="K156" i="3" s="1"/>
  <c r="S155" i="3"/>
  <c r="S156" i="3" s="1"/>
  <c r="I196" i="3"/>
  <c r="J196" i="3" s="1"/>
  <c r="K196" i="3" s="1"/>
  <c r="L196" i="3" s="1"/>
  <c r="M196" i="3" s="1"/>
  <c r="N196" i="3" s="1"/>
  <c r="O196" i="3" s="1"/>
  <c r="P196" i="3" s="1"/>
  <c r="Q196" i="3" s="1"/>
  <c r="R196" i="3" s="1"/>
  <c r="S196" i="3" s="1"/>
  <c r="T196" i="3" s="1"/>
  <c r="U196" i="3" s="1"/>
  <c r="V196" i="3" s="1"/>
  <c r="W196" i="3" s="1"/>
  <c r="X196" i="3" s="1"/>
  <c r="C196" i="3" s="1"/>
  <c r="V31" i="4" s="1"/>
  <c r="G224" i="3"/>
  <c r="H224" i="3" s="1"/>
  <c r="I224" i="3" s="1"/>
  <c r="J224" i="3" s="1"/>
  <c r="K224" i="3" s="1"/>
  <c r="L224" i="3" s="1"/>
  <c r="M224" i="3" s="1"/>
  <c r="N224" i="3" s="1"/>
  <c r="O224" i="3" s="1"/>
  <c r="P224" i="3" s="1"/>
  <c r="Q224" i="3" s="1"/>
  <c r="R224" i="3" s="1"/>
  <c r="S224" i="3" s="1"/>
  <c r="T224" i="3" s="1"/>
  <c r="U224" i="3" s="1"/>
  <c r="V224" i="3" s="1"/>
  <c r="W224" i="3" s="1"/>
  <c r="X224" i="3" s="1"/>
  <c r="C224" i="3" s="1"/>
  <c r="V35" i="4" s="1"/>
  <c r="G182" i="3"/>
  <c r="H182" i="3" s="1"/>
  <c r="N155" i="3"/>
  <c r="N156" i="3" s="1"/>
  <c r="F175" i="3"/>
  <c r="G175" i="3" s="1"/>
  <c r="H175" i="3" s="1"/>
  <c r="I175" i="3" s="1"/>
  <c r="J175" i="3" s="1"/>
  <c r="K175" i="3" s="1"/>
  <c r="L175" i="3" s="1"/>
  <c r="M175" i="3" s="1"/>
  <c r="N175" i="3" s="1"/>
  <c r="O175" i="3" s="1"/>
  <c r="P175" i="3" s="1"/>
  <c r="Q175" i="3" s="1"/>
  <c r="R175" i="3" s="1"/>
  <c r="S175" i="3" s="1"/>
  <c r="T175" i="3" s="1"/>
  <c r="U175" i="3" s="1"/>
  <c r="V175" i="3" s="1"/>
  <c r="W175" i="3" s="1"/>
  <c r="X175" i="3" s="1"/>
  <c r="C175" i="3" s="1"/>
  <c r="V28" i="4" s="1"/>
  <c r="M71" i="3"/>
  <c r="M72" i="3" s="1"/>
  <c r="F259" i="3"/>
  <c r="G259" i="3" s="1"/>
  <c r="H259" i="3" s="1"/>
  <c r="I259" i="3" s="1"/>
  <c r="J259" i="3" s="1"/>
  <c r="K259" i="3" s="1"/>
  <c r="L259" i="3" s="1"/>
  <c r="M259" i="3" s="1"/>
  <c r="N259" i="3" s="1"/>
  <c r="O259" i="3" s="1"/>
  <c r="P259" i="3" s="1"/>
  <c r="Q259" i="3" s="1"/>
  <c r="R259" i="3" s="1"/>
  <c r="S259" i="3" s="1"/>
  <c r="T259" i="3" s="1"/>
  <c r="U259" i="3" s="1"/>
  <c r="V259" i="3" s="1"/>
  <c r="W259" i="3" s="1"/>
  <c r="X259" i="3" s="1"/>
  <c r="C259" i="3" s="1"/>
  <c r="V40" i="4" s="1"/>
  <c r="X71" i="3"/>
  <c r="X72" i="3" s="1"/>
  <c r="F189" i="3"/>
  <c r="G189" i="3" s="1"/>
  <c r="H189" i="3" s="1"/>
  <c r="I189" i="3" s="1"/>
  <c r="J189" i="3" s="1"/>
  <c r="F49" i="3"/>
  <c r="G49" i="3" s="1"/>
  <c r="H49" i="3" s="1"/>
  <c r="I49" i="3" s="1"/>
  <c r="J49" i="3" s="1"/>
  <c r="K49" i="3" s="1"/>
  <c r="L49" i="3" s="1"/>
  <c r="M49" i="3" s="1"/>
  <c r="N49" i="3" s="1"/>
  <c r="O49" i="3" s="1"/>
  <c r="P49" i="3" s="1"/>
  <c r="Q49" i="3" s="1"/>
  <c r="R49" i="3" s="1"/>
  <c r="S49" i="3" s="1"/>
  <c r="T49" i="3" s="1"/>
  <c r="U49" i="3" s="1"/>
  <c r="V49" i="3" s="1"/>
  <c r="W49" i="3" s="1"/>
  <c r="X49" i="3" s="1"/>
  <c r="C49" i="3" s="1"/>
  <c r="V10" i="4" s="1"/>
  <c r="G71" i="3"/>
  <c r="G72" i="3" s="1"/>
  <c r="F210" i="3"/>
  <c r="G210" i="3" s="1"/>
  <c r="H210" i="3" s="1"/>
  <c r="I210" i="3" s="1"/>
  <c r="J210" i="3" s="1"/>
  <c r="K210" i="3" s="1"/>
  <c r="L210" i="3" s="1"/>
  <c r="M210" i="3" s="1"/>
  <c r="N210" i="3" s="1"/>
  <c r="O210" i="3" s="1"/>
  <c r="P210" i="3" s="1"/>
  <c r="Q210" i="3" s="1"/>
  <c r="R210" i="3" s="1"/>
  <c r="S210" i="3" s="1"/>
  <c r="T210" i="3" s="1"/>
  <c r="U210" i="3" s="1"/>
  <c r="V210" i="3" s="1"/>
  <c r="W210" i="3" s="1"/>
  <c r="X210" i="3" s="1"/>
  <c r="C210" i="3" s="1"/>
  <c r="V33" i="4" s="1"/>
  <c r="T71" i="3"/>
  <c r="T72" i="3" s="1"/>
  <c r="Q71" i="3"/>
  <c r="Q72" i="3" s="1"/>
  <c r="E71" i="3"/>
  <c r="E72" i="3" s="1"/>
  <c r="E73" i="3" s="1"/>
  <c r="F192" i="3"/>
  <c r="G192" i="3" s="1"/>
  <c r="H192" i="3" s="1"/>
  <c r="I192" i="3" s="1"/>
  <c r="J192" i="3" s="1"/>
  <c r="K192" i="3" s="1"/>
  <c r="L192" i="3" s="1"/>
  <c r="M192" i="3" s="1"/>
  <c r="N192" i="3" s="1"/>
  <c r="O192" i="3" s="1"/>
  <c r="P192" i="3" s="1"/>
  <c r="Q192" i="3" s="1"/>
  <c r="R192" i="3" s="1"/>
  <c r="S192" i="3" s="1"/>
  <c r="T192" i="3" s="1"/>
  <c r="U192" i="3" s="1"/>
  <c r="V192" i="3" s="1"/>
  <c r="W192" i="3" s="1"/>
  <c r="X192" i="3" s="1"/>
  <c r="C192" i="3" s="1"/>
  <c r="R30" i="4" s="1"/>
  <c r="K245" i="3"/>
  <c r="L245" i="3" s="1"/>
  <c r="M245" i="3" s="1"/>
  <c r="N245" i="3" s="1"/>
  <c r="O245" i="3" s="1"/>
  <c r="P245" i="3" s="1"/>
  <c r="Q245" i="3" s="1"/>
  <c r="R245" i="3" s="1"/>
  <c r="S245" i="3" s="1"/>
  <c r="T245" i="3" s="1"/>
  <c r="U245" i="3" s="1"/>
  <c r="V245" i="3" s="1"/>
  <c r="W245" i="3" s="1"/>
  <c r="X245" i="3" s="1"/>
  <c r="C245" i="3" s="1"/>
  <c r="V38" i="4" s="1"/>
  <c r="G112" i="3"/>
  <c r="H112" i="3" s="1"/>
  <c r="I112" i="3" s="1"/>
  <c r="J112" i="3" s="1"/>
  <c r="K112" i="3" s="1"/>
  <c r="L112" i="3" s="1"/>
  <c r="M112" i="3" s="1"/>
  <c r="N112" i="3" s="1"/>
  <c r="O112" i="3" s="1"/>
  <c r="P112" i="3" s="1"/>
  <c r="Q112" i="3" s="1"/>
  <c r="R112" i="3" s="1"/>
  <c r="S112" i="3" s="1"/>
  <c r="T112" i="3" s="1"/>
  <c r="U112" i="3" s="1"/>
  <c r="V112" i="3" s="1"/>
  <c r="W112" i="3" s="1"/>
  <c r="X112" i="3" s="1"/>
  <c r="C112" i="3" s="1"/>
  <c r="V19" i="4" s="1"/>
  <c r="T155" i="3"/>
  <c r="T156" i="3" s="1"/>
  <c r="U155" i="3"/>
  <c r="U156" i="3" s="1"/>
  <c r="F287" i="3"/>
  <c r="G287" i="3" s="1"/>
  <c r="H287" i="3" s="1"/>
  <c r="I287" i="3" s="1"/>
  <c r="J287" i="3" s="1"/>
  <c r="K287" i="3" s="1"/>
  <c r="L287" i="3" s="1"/>
  <c r="M287" i="3" s="1"/>
  <c r="N287" i="3" s="1"/>
  <c r="O287" i="3" s="1"/>
  <c r="P287" i="3" s="1"/>
  <c r="Q287" i="3" s="1"/>
  <c r="R287" i="3" s="1"/>
  <c r="S287" i="3" s="1"/>
  <c r="T287" i="3" s="1"/>
  <c r="U287" i="3" s="1"/>
  <c r="V287" i="3" s="1"/>
  <c r="W287" i="3" s="1"/>
  <c r="X287" i="3" s="1"/>
  <c r="C287" i="3" s="1"/>
  <c r="V44" i="4" s="1"/>
  <c r="H266" i="3"/>
  <c r="I266" i="3" s="1"/>
  <c r="J266" i="3" s="1"/>
  <c r="K266" i="3" s="1"/>
  <c r="L266" i="3" s="1"/>
  <c r="M266" i="3" s="1"/>
  <c r="N266" i="3" s="1"/>
  <c r="O266" i="3" s="1"/>
  <c r="P266" i="3" s="1"/>
  <c r="Q266" i="3" s="1"/>
  <c r="R266" i="3" s="1"/>
  <c r="S266" i="3" s="1"/>
  <c r="T266" i="3" s="1"/>
  <c r="U266" i="3" s="1"/>
  <c r="V266" i="3" s="1"/>
  <c r="W266" i="3" s="1"/>
  <c r="X266" i="3" s="1"/>
  <c r="C266" i="3" s="1"/>
  <c r="V41" i="4" s="1"/>
  <c r="N71" i="3"/>
  <c r="N72" i="3" s="1"/>
  <c r="V155" i="3"/>
  <c r="V156" i="3" s="1"/>
  <c r="R71" i="3"/>
  <c r="R72" i="3" s="1"/>
  <c r="L71" i="3"/>
  <c r="L72" i="3" s="1"/>
  <c r="Q155" i="3"/>
  <c r="Q156" i="3" s="1"/>
  <c r="F252" i="3"/>
  <c r="G252" i="3" s="1"/>
  <c r="H252" i="3" s="1"/>
  <c r="I252" i="3" s="1"/>
  <c r="J252" i="3" s="1"/>
  <c r="K252" i="3" s="1"/>
  <c r="L252" i="3" s="1"/>
  <c r="M252" i="3" s="1"/>
  <c r="N252" i="3" s="1"/>
  <c r="O252" i="3" s="1"/>
  <c r="P252" i="3" s="1"/>
  <c r="Q252" i="3" s="1"/>
  <c r="R252" i="3" s="1"/>
  <c r="S252" i="3" s="1"/>
  <c r="T252" i="3" s="1"/>
  <c r="U252" i="3" s="1"/>
  <c r="V252" i="3" s="1"/>
  <c r="W252" i="3" s="1"/>
  <c r="X252" i="3" s="1"/>
  <c r="C252" i="3" s="1"/>
  <c r="V39" i="4" s="1"/>
  <c r="F154" i="3"/>
  <c r="G154" i="3" s="1"/>
  <c r="H154" i="3" s="1"/>
  <c r="I154" i="3" s="1"/>
  <c r="J154" i="3" s="1"/>
  <c r="K154" i="3" s="1"/>
  <c r="L154" i="3" s="1"/>
  <c r="M154" i="3" s="1"/>
  <c r="N154" i="3" s="1"/>
  <c r="O154" i="3" s="1"/>
  <c r="P154" i="3" s="1"/>
  <c r="Q154" i="3" s="1"/>
  <c r="R154" i="3" s="1"/>
  <c r="S154" i="3" s="1"/>
  <c r="T154" i="3" s="1"/>
  <c r="U154" i="3" s="1"/>
  <c r="V154" i="3" s="1"/>
  <c r="W154" i="3" s="1"/>
  <c r="X154" i="3" s="1"/>
  <c r="C154" i="3" s="1"/>
  <c r="V25" i="4" s="1"/>
  <c r="F119" i="3"/>
  <c r="G119" i="3" s="1"/>
  <c r="H119" i="3" s="1"/>
  <c r="I119" i="3" s="1"/>
  <c r="J119" i="3" s="1"/>
  <c r="K119" i="3" s="1"/>
  <c r="L119" i="3" s="1"/>
  <c r="M119" i="3" s="1"/>
  <c r="N119" i="3" s="1"/>
  <c r="O119" i="3" s="1"/>
  <c r="P119" i="3" s="1"/>
  <c r="Q119" i="3" s="1"/>
  <c r="R119" i="3" s="1"/>
  <c r="S119" i="3" s="1"/>
  <c r="T119" i="3" s="1"/>
  <c r="U119" i="3" s="1"/>
  <c r="V119" i="3" s="1"/>
  <c r="W119" i="3" s="1"/>
  <c r="X119" i="3" s="1"/>
  <c r="C119" i="3" s="1"/>
  <c r="V20" i="4" s="1"/>
  <c r="F28" i="3"/>
  <c r="G28" i="3" s="1"/>
  <c r="H28" i="3" s="1"/>
  <c r="I28" i="3" s="1"/>
  <c r="J28" i="3" s="1"/>
  <c r="K28" i="3" s="1"/>
  <c r="L28" i="3" s="1"/>
  <c r="M28" i="3" s="1"/>
  <c r="N28" i="3" s="1"/>
  <c r="O28" i="3" s="1"/>
  <c r="P28" i="3" s="1"/>
  <c r="Q28" i="3" s="1"/>
  <c r="R28" i="3" s="1"/>
  <c r="S28" i="3" s="1"/>
  <c r="T28" i="3" s="1"/>
  <c r="U28" i="3" s="1"/>
  <c r="V28" i="3" s="1"/>
  <c r="W28" i="3" s="1"/>
  <c r="X28" i="3" s="1"/>
  <c r="C28" i="3" s="1"/>
  <c r="V7" i="4" s="1"/>
  <c r="F35" i="3"/>
  <c r="G35" i="3" s="1"/>
  <c r="H35" i="3" s="1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S35" i="3" s="1"/>
  <c r="T35" i="3" s="1"/>
  <c r="U35" i="3" s="1"/>
  <c r="V35" i="3" s="1"/>
  <c r="W35" i="3" s="1"/>
  <c r="X35" i="3" s="1"/>
  <c r="C35" i="3" s="1"/>
  <c r="V8" i="4" s="1"/>
  <c r="G133" i="3"/>
  <c r="H133" i="3" s="1"/>
  <c r="I133" i="3" s="1"/>
  <c r="J133" i="3" s="1"/>
  <c r="K133" i="3" s="1"/>
  <c r="L133" i="3" s="1"/>
  <c r="M133" i="3" s="1"/>
  <c r="N133" i="3" s="1"/>
  <c r="O133" i="3" s="1"/>
  <c r="P133" i="3" s="1"/>
  <c r="Q133" i="3" s="1"/>
  <c r="R133" i="3" s="1"/>
  <c r="S133" i="3" s="1"/>
  <c r="T133" i="3" s="1"/>
  <c r="U133" i="3" s="1"/>
  <c r="V133" i="3" s="1"/>
  <c r="W133" i="3" s="1"/>
  <c r="X133" i="3" s="1"/>
  <c r="C133" i="3" s="1"/>
  <c r="V22" i="4" s="1"/>
  <c r="F80" i="3"/>
  <c r="G80" i="3" s="1"/>
  <c r="H80" i="3" s="1"/>
  <c r="I80" i="3" s="1"/>
  <c r="J80" i="3" s="1"/>
  <c r="K80" i="3" s="1"/>
  <c r="L80" i="3" s="1"/>
  <c r="M80" i="3" s="1"/>
  <c r="N80" i="3" s="1"/>
  <c r="O80" i="3" s="1"/>
  <c r="P80" i="3" s="1"/>
  <c r="Q80" i="3" s="1"/>
  <c r="R80" i="3" s="1"/>
  <c r="S80" i="3" s="1"/>
  <c r="T80" i="3" s="1"/>
  <c r="U80" i="3" s="1"/>
  <c r="V80" i="3" s="1"/>
  <c r="W80" i="3" s="1"/>
  <c r="X80" i="3" s="1"/>
  <c r="C80" i="3" s="1"/>
  <c r="R14" i="4" s="1"/>
  <c r="I182" i="3"/>
  <c r="J182" i="3" s="1"/>
  <c r="K182" i="3" s="1"/>
  <c r="L182" i="3" s="1"/>
  <c r="M182" i="3" s="1"/>
  <c r="N182" i="3" s="1"/>
  <c r="O182" i="3" s="1"/>
  <c r="P182" i="3" s="1"/>
  <c r="Q182" i="3" s="1"/>
  <c r="R182" i="3" s="1"/>
  <c r="S182" i="3" s="1"/>
  <c r="T182" i="3" s="1"/>
  <c r="U182" i="3" s="1"/>
  <c r="V182" i="3" s="1"/>
  <c r="W182" i="3" s="1"/>
  <c r="X182" i="3" s="1"/>
  <c r="C182" i="3" s="1"/>
  <c r="V29" i="4" s="1"/>
  <c r="G70" i="3"/>
  <c r="H70" i="3" s="1"/>
  <c r="I70" i="3" s="1"/>
  <c r="J70" i="3" s="1"/>
  <c r="K70" i="3" s="1"/>
  <c r="L70" i="3" s="1"/>
  <c r="M70" i="3" s="1"/>
  <c r="N70" i="3" s="1"/>
  <c r="O70" i="3" s="1"/>
  <c r="P70" i="3" s="1"/>
  <c r="Q70" i="3" s="1"/>
  <c r="R70" i="3" s="1"/>
  <c r="S70" i="3" s="1"/>
  <c r="T70" i="3" s="1"/>
  <c r="U70" i="3" s="1"/>
  <c r="V70" i="3" s="1"/>
  <c r="W70" i="3" s="1"/>
  <c r="X70" i="3" s="1"/>
  <c r="C70" i="3" s="1"/>
  <c r="V13" i="4" s="1"/>
  <c r="F238" i="3"/>
  <c r="G238" i="3" s="1"/>
  <c r="H238" i="3" s="1"/>
  <c r="I238" i="3" s="1"/>
  <c r="J238" i="3" s="1"/>
  <c r="K238" i="3" s="1"/>
  <c r="L238" i="3" s="1"/>
  <c r="M238" i="3" s="1"/>
  <c r="N238" i="3" s="1"/>
  <c r="O238" i="3" s="1"/>
  <c r="P238" i="3" s="1"/>
  <c r="Q238" i="3" s="1"/>
  <c r="R238" i="3" s="1"/>
  <c r="S238" i="3" s="1"/>
  <c r="T238" i="3" s="1"/>
  <c r="U238" i="3" s="1"/>
  <c r="V238" i="3" s="1"/>
  <c r="W238" i="3" s="1"/>
  <c r="X238" i="3" s="1"/>
  <c r="C238" i="3" s="1"/>
  <c r="V37" i="4" s="1"/>
  <c r="F77" i="3"/>
  <c r="G77" i="3" s="1"/>
  <c r="H77" i="3" s="1"/>
  <c r="I77" i="3" s="1"/>
  <c r="J77" i="3" s="1"/>
  <c r="K77" i="3" s="1"/>
  <c r="L77" i="3" s="1"/>
  <c r="M77" i="3" s="1"/>
  <c r="N77" i="3" s="1"/>
  <c r="O77" i="3" s="1"/>
  <c r="P77" i="3" s="1"/>
  <c r="Q77" i="3" s="1"/>
  <c r="R77" i="3" s="1"/>
  <c r="S77" i="3" s="1"/>
  <c r="T77" i="3" s="1"/>
  <c r="U77" i="3" s="1"/>
  <c r="V77" i="3" s="1"/>
  <c r="W77" i="3" s="1"/>
  <c r="X77" i="3" s="1"/>
  <c r="C77" i="3" s="1"/>
  <c r="V14" i="4" s="1"/>
  <c r="H294" i="3"/>
  <c r="I294" i="3" s="1"/>
  <c r="J294" i="3" s="1"/>
  <c r="K294" i="3" s="1"/>
  <c r="L294" i="3" s="1"/>
  <c r="M294" i="3" s="1"/>
  <c r="N294" i="3" s="1"/>
  <c r="O294" i="3" s="1"/>
  <c r="P294" i="3" s="1"/>
  <c r="Q294" i="3" s="1"/>
  <c r="R294" i="3" s="1"/>
  <c r="S294" i="3" s="1"/>
  <c r="T294" i="3" s="1"/>
  <c r="U294" i="3" s="1"/>
  <c r="V294" i="3" s="1"/>
  <c r="W294" i="3" s="1"/>
  <c r="X294" i="3" s="1"/>
  <c r="C294" i="3" s="1"/>
  <c r="V45" i="4" s="1"/>
  <c r="W71" i="3"/>
  <c r="W72" i="3" s="1"/>
  <c r="V71" i="3"/>
  <c r="V72" i="3" s="1"/>
  <c r="I155" i="3"/>
  <c r="I156" i="3" s="1"/>
  <c r="E155" i="3"/>
  <c r="E156" i="3" s="1"/>
  <c r="E157" i="3" s="1"/>
  <c r="P155" i="3"/>
  <c r="P156" i="3" s="1"/>
  <c r="R155" i="3"/>
  <c r="R156" i="3" s="1"/>
  <c r="F73" i="3"/>
  <c r="G91" i="3"/>
  <c r="H91" i="3" s="1"/>
  <c r="I91" i="3" s="1"/>
  <c r="J91" i="3" s="1"/>
  <c r="K91" i="3" s="1"/>
  <c r="L91" i="3" s="1"/>
  <c r="M91" i="3" s="1"/>
  <c r="N91" i="3" s="1"/>
  <c r="O91" i="3" s="1"/>
  <c r="P91" i="3" s="1"/>
  <c r="Q91" i="3" s="1"/>
  <c r="R91" i="3" s="1"/>
  <c r="S91" i="3" s="1"/>
  <c r="T91" i="3" s="1"/>
  <c r="U91" i="3" s="1"/>
  <c r="V91" i="3" s="1"/>
  <c r="W91" i="3" s="1"/>
  <c r="X91" i="3" s="1"/>
  <c r="C91" i="3" s="1"/>
  <c r="V16" i="4" s="1"/>
  <c r="L155" i="3"/>
  <c r="L156" i="3" s="1"/>
  <c r="F56" i="3"/>
  <c r="G56" i="3" s="1"/>
  <c r="H56" i="3" s="1"/>
  <c r="I56" i="3" s="1"/>
  <c r="J56" i="3" s="1"/>
  <c r="K56" i="3" s="1"/>
  <c r="L56" i="3" s="1"/>
  <c r="M56" i="3" s="1"/>
  <c r="N56" i="3" s="1"/>
  <c r="O56" i="3" s="1"/>
  <c r="P56" i="3" s="1"/>
  <c r="Q56" i="3" s="1"/>
  <c r="R56" i="3" s="1"/>
  <c r="S56" i="3" s="1"/>
  <c r="T56" i="3" s="1"/>
  <c r="U56" i="3" s="1"/>
  <c r="V56" i="3" s="1"/>
  <c r="W56" i="3" s="1"/>
  <c r="X56" i="3" s="1"/>
  <c r="C56" i="3" s="1"/>
  <c r="V11" i="4" s="1"/>
  <c r="S71" i="3"/>
  <c r="S72" i="3" s="1"/>
  <c r="H71" i="3"/>
  <c r="H72" i="3" s="1"/>
  <c r="P71" i="3"/>
  <c r="P72" i="3" s="1"/>
  <c r="O71" i="3"/>
  <c r="O72" i="3" s="1"/>
  <c r="H155" i="3"/>
  <c r="H156" i="3" s="1"/>
  <c r="O155" i="3"/>
  <c r="O156" i="3" s="1"/>
  <c r="F155" i="3"/>
  <c r="F156" i="3" s="1"/>
  <c r="J155" i="3"/>
  <c r="J156" i="3" s="1"/>
  <c r="J71" i="3"/>
  <c r="J72" i="3" s="1"/>
  <c r="K189" i="3"/>
  <c r="L189" i="3" s="1"/>
  <c r="M189" i="3" s="1"/>
  <c r="N189" i="3" s="1"/>
  <c r="O189" i="3" s="1"/>
  <c r="P189" i="3" s="1"/>
  <c r="Q189" i="3" s="1"/>
  <c r="R189" i="3" s="1"/>
  <c r="S189" i="3" s="1"/>
  <c r="T189" i="3" s="1"/>
  <c r="U189" i="3" s="1"/>
  <c r="V189" i="3" s="1"/>
  <c r="W189" i="3" s="1"/>
  <c r="X189" i="3" s="1"/>
  <c r="C189" i="3" s="1"/>
  <c r="V30" i="4" s="1"/>
  <c r="F105" i="3"/>
  <c r="G105" i="3" s="1"/>
  <c r="H105" i="3" s="1"/>
  <c r="I105" i="3" s="1"/>
  <c r="J105" i="3" s="1"/>
  <c r="K105" i="3" s="1"/>
  <c r="L105" i="3" s="1"/>
  <c r="M105" i="3" s="1"/>
  <c r="N105" i="3" s="1"/>
  <c r="O105" i="3" s="1"/>
  <c r="P105" i="3" s="1"/>
  <c r="Q105" i="3" s="1"/>
  <c r="R105" i="3" s="1"/>
  <c r="S105" i="3" s="1"/>
  <c r="T105" i="3" s="1"/>
  <c r="U105" i="3" s="1"/>
  <c r="V105" i="3" s="1"/>
  <c r="W105" i="3" s="1"/>
  <c r="X105" i="3" s="1"/>
  <c r="C105" i="3" s="1"/>
  <c r="V18" i="4" s="1"/>
  <c r="G168" i="3"/>
  <c r="H168" i="3" s="1"/>
  <c r="I168" i="3" s="1"/>
  <c r="J168" i="3" s="1"/>
  <c r="K168" i="3" s="1"/>
  <c r="L168" i="3" s="1"/>
  <c r="M168" i="3" s="1"/>
  <c r="N168" i="3" s="1"/>
  <c r="O168" i="3" s="1"/>
  <c r="P168" i="3" s="1"/>
  <c r="Q168" i="3" s="1"/>
  <c r="R168" i="3" s="1"/>
  <c r="S168" i="3" s="1"/>
  <c r="T168" i="3" s="1"/>
  <c r="U168" i="3" s="1"/>
  <c r="V168" i="3" s="1"/>
  <c r="W168" i="3" s="1"/>
  <c r="X168" i="3" s="1"/>
  <c r="C168" i="3" s="1"/>
  <c r="V27" i="4" s="1"/>
  <c r="F280" i="3"/>
  <c r="G280" i="3" s="1"/>
  <c r="H280" i="3" s="1"/>
  <c r="I280" i="3" s="1"/>
  <c r="J280" i="3" s="1"/>
  <c r="K280" i="3" s="1"/>
  <c r="L280" i="3" s="1"/>
  <c r="M280" i="3" s="1"/>
  <c r="N280" i="3" s="1"/>
  <c r="O280" i="3" s="1"/>
  <c r="P280" i="3" s="1"/>
  <c r="Q280" i="3" s="1"/>
  <c r="R280" i="3" s="1"/>
  <c r="S280" i="3" s="1"/>
  <c r="T280" i="3" s="1"/>
  <c r="U280" i="3" s="1"/>
  <c r="V280" i="3" s="1"/>
  <c r="W280" i="3" s="1"/>
  <c r="X280" i="3" s="1"/>
  <c r="C280" i="3" s="1"/>
  <c r="V43" i="4" s="1"/>
  <c r="F147" i="3"/>
  <c r="G147" i="3" s="1"/>
  <c r="H147" i="3" s="1"/>
  <c r="I147" i="3" s="1"/>
  <c r="J147" i="3" s="1"/>
  <c r="K147" i="3" s="1"/>
  <c r="L147" i="3" s="1"/>
  <c r="M147" i="3" s="1"/>
  <c r="N147" i="3" s="1"/>
  <c r="O147" i="3" s="1"/>
  <c r="P147" i="3" s="1"/>
  <c r="Q147" i="3" s="1"/>
  <c r="R147" i="3" s="1"/>
  <c r="S147" i="3" s="1"/>
  <c r="T147" i="3" s="1"/>
  <c r="U147" i="3" s="1"/>
  <c r="V147" i="3" s="1"/>
  <c r="W147" i="3" s="1"/>
  <c r="X147" i="3" s="1"/>
  <c r="C147" i="3" s="1"/>
  <c r="V24" i="4" s="1"/>
  <c r="G21" i="3"/>
  <c r="H21" i="3" s="1"/>
  <c r="I21" i="3" s="1"/>
  <c r="J21" i="3" s="1"/>
  <c r="K21" i="3" s="1"/>
  <c r="L21" i="3" s="1"/>
  <c r="M21" i="3" s="1"/>
  <c r="N21" i="3" s="1"/>
  <c r="O21" i="3" s="1"/>
  <c r="P21" i="3" s="1"/>
  <c r="Q21" i="3" s="1"/>
  <c r="R21" i="3" s="1"/>
  <c r="S21" i="3" s="1"/>
  <c r="T21" i="3" s="1"/>
  <c r="U21" i="3" s="1"/>
  <c r="V21" i="3" s="1"/>
  <c r="W21" i="3" s="1"/>
  <c r="X21" i="3" s="1"/>
  <c r="C21" i="3" s="1"/>
  <c r="V6" i="4" s="1"/>
  <c r="R232" i="3"/>
  <c r="R233" i="3" s="1"/>
  <c r="V232" i="3"/>
  <c r="V233" i="3" s="1"/>
  <c r="F232" i="3"/>
  <c r="F233" i="3" s="1"/>
  <c r="N232" i="3"/>
  <c r="N233" i="3" s="1"/>
  <c r="K232" i="3"/>
  <c r="K233" i="3" s="1"/>
  <c r="L232" i="3"/>
  <c r="L233" i="3" s="1"/>
  <c r="Q232" i="3"/>
  <c r="Q233" i="3" s="1"/>
  <c r="U232" i="3"/>
  <c r="U233" i="3" s="1"/>
  <c r="O232" i="3"/>
  <c r="O233" i="3" s="1"/>
  <c r="P232" i="3"/>
  <c r="P233" i="3" s="1"/>
  <c r="E232" i="3"/>
  <c r="E233" i="3" s="1"/>
  <c r="E234" i="3" s="1"/>
  <c r="F234" i="3" s="1"/>
  <c r="S232" i="3"/>
  <c r="S233" i="3" s="1"/>
  <c r="T232" i="3"/>
  <c r="T233" i="3" s="1"/>
  <c r="I232" i="3"/>
  <c r="I233" i="3" s="1"/>
  <c r="W232" i="3"/>
  <c r="W233" i="3" s="1"/>
  <c r="H232" i="3"/>
  <c r="H233" i="3" s="1"/>
  <c r="X232" i="3"/>
  <c r="X233" i="3" s="1"/>
  <c r="G232" i="3"/>
  <c r="G233" i="3" s="1"/>
  <c r="J232" i="3"/>
  <c r="J233" i="3" s="1"/>
  <c r="M232" i="3"/>
  <c r="M233" i="3" s="1"/>
  <c r="W134" i="3"/>
  <c r="W135" i="3" s="1"/>
  <c r="S134" i="3"/>
  <c r="S135" i="3" s="1"/>
  <c r="U134" i="3"/>
  <c r="U135" i="3" s="1"/>
  <c r="R134" i="3"/>
  <c r="R135" i="3" s="1"/>
  <c r="K134" i="3"/>
  <c r="K135" i="3" s="1"/>
  <c r="J134" i="3"/>
  <c r="J135" i="3" s="1"/>
  <c r="N134" i="3"/>
  <c r="N135" i="3" s="1"/>
  <c r="V134" i="3"/>
  <c r="V135" i="3" s="1"/>
  <c r="G134" i="3"/>
  <c r="G135" i="3" s="1"/>
  <c r="F134" i="3"/>
  <c r="F135" i="3" s="1"/>
  <c r="H134" i="3"/>
  <c r="H135" i="3" s="1"/>
  <c r="X134" i="3"/>
  <c r="X135" i="3" s="1"/>
  <c r="I134" i="3"/>
  <c r="I135" i="3" s="1"/>
  <c r="O134" i="3"/>
  <c r="O135" i="3" s="1"/>
  <c r="L134" i="3"/>
  <c r="L135" i="3" s="1"/>
  <c r="M134" i="3"/>
  <c r="M135" i="3" s="1"/>
  <c r="P134" i="3"/>
  <c r="P135" i="3" s="1"/>
  <c r="Q134" i="3"/>
  <c r="Q135" i="3" s="1"/>
  <c r="T134" i="3"/>
  <c r="T135" i="3" s="1"/>
  <c r="E134" i="3"/>
  <c r="E135" i="3" s="1"/>
  <c r="E136" i="3" s="1"/>
  <c r="N148" i="3"/>
  <c r="N149" i="3" s="1"/>
  <c r="J148" i="3"/>
  <c r="J149" i="3" s="1"/>
  <c r="V148" i="3"/>
  <c r="V149" i="3" s="1"/>
  <c r="F148" i="3"/>
  <c r="F149" i="3" s="1"/>
  <c r="U148" i="3"/>
  <c r="U149" i="3" s="1"/>
  <c r="R148" i="3"/>
  <c r="R149" i="3" s="1"/>
  <c r="G148" i="3"/>
  <c r="G149" i="3" s="1"/>
  <c r="W148" i="3"/>
  <c r="W149" i="3" s="1"/>
  <c r="L148" i="3"/>
  <c r="L149" i="3" s="1"/>
  <c r="M148" i="3"/>
  <c r="M149" i="3" s="1"/>
  <c r="K148" i="3"/>
  <c r="K149" i="3" s="1"/>
  <c r="P148" i="3"/>
  <c r="P149" i="3" s="1"/>
  <c r="Q148" i="3"/>
  <c r="Q149" i="3" s="1"/>
  <c r="O148" i="3"/>
  <c r="O149" i="3" s="1"/>
  <c r="T148" i="3"/>
  <c r="T149" i="3" s="1"/>
  <c r="E148" i="3"/>
  <c r="E149" i="3" s="1"/>
  <c r="E150" i="3" s="1"/>
  <c r="F150" i="3" s="1"/>
  <c r="H148" i="3"/>
  <c r="H149" i="3" s="1"/>
  <c r="X148" i="3"/>
  <c r="X149" i="3" s="1"/>
  <c r="I148" i="3"/>
  <c r="I149" i="3" s="1"/>
  <c r="S148" i="3"/>
  <c r="S149" i="3" s="1"/>
  <c r="R225" i="3"/>
  <c r="R226" i="3" s="1"/>
  <c r="V225" i="3"/>
  <c r="V226" i="3" s="1"/>
  <c r="F225" i="3"/>
  <c r="F226" i="3" s="1"/>
  <c r="U225" i="3"/>
  <c r="U226" i="3" s="1"/>
  <c r="G225" i="3"/>
  <c r="G226" i="3" s="1"/>
  <c r="W225" i="3"/>
  <c r="W226" i="3" s="1"/>
  <c r="L225" i="3"/>
  <c r="L226" i="3" s="1"/>
  <c r="M225" i="3"/>
  <c r="M226" i="3" s="1"/>
  <c r="K225" i="3"/>
  <c r="K226" i="3" s="1"/>
  <c r="P225" i="3"/>
  <c r="P226" i="3" s="1"/>
  <c r="Q225" i="3"/>
  <c r="Q226" i="3" s="1"/>
  <c r="N225" i="3"/>
  <c r="N226" i="3" s="1"/>
  <c r="O225" i="3"/>
  <c r="O226" i="3" s="1"/>
  <c r="T225" i="3"/>
  <c r="T226" i="3" s="1"/>
  <c r="E225" i="3"/>
  <c r="E226" i="3" s="1"/>
  <c r="E227" i="3" s="1"/>
  <c r="F227" i="3" s="1"/>
  <c r="J225" i="3"/>
  <c r="J226" i="3" s="1"/>
  <c r="H225" i="3"/>
  <c r="H226" i="3" s="1"/>
  <c r="I225" i="3"/>
  <c r="I226" i="3" s="1"/>
  <c r="X225" i="3"/>
  <c r="X226" i="3" s="1"/>
  <c r="S225" i="3"/>
  <c r="S226" i="3" s="1"/>
  <c r="R141" i="3"/>
  <c r="R142" i="3" s="1"/>
  <c r="V141" i="3"/>
  <c r="V142" i="3" s="1"/>
  <c r="F141" i="3"/>
  <c r="F142" i="3" s="1"/>
  <c r="N141" i="3"/>
  <c r="N142" i="3" s="1"/>
  <c r="J141" i="3"/>
  <c r="J142" i="3" s="1"/>
  <c r="U141" i="3"/>
  <c r="U142" i="3" s="1"/>
  <c r="S141" i="3"/>
  <c r="S142" i="3" s="1"/>
  <c r="T141" i="3"/>
  <c r="T142" i="3" s="1"/>
  <c r="I141" i="3"/>
  <c r="I142" i="3" s="1"/>
  <c r="G141" i="3"/>
  <c r="G142" i="3" s="1"/>
  <c r="W141" i="3"/>
  <c r="W142" i="3" s="1"/>
  <c r="H141" i="3"/>
  <c r="H142" i="3" s="1"/>
  <c r="X141" i="3"/>
  <c r="X142" i="3" s="1"/>
  <c r="M141" i="3"/>
  <c r="M142" i="3" s="1"/>
  <c r="K141" i="3"/>
  <c r="K142" i="3" s="1"/>
  <c r="L141" i="3"/>
  <c r="L142" i="3" s="1"/>
  <c r="Q141" i="3"/>
  <c r="Q142" i="3" s="1"/>
  <c r="O141" i="3"/>
  <c r="O142" i="3" s="1"/>
  <c r="E141" i="3"/>
  <c r="E142" i="3" s="1"/>
  <c r="E143" i="3" s="1"/>
  <c r="F143" i="3" s="1"/>
  <c r="P141" i="3"/>
  <c r="P142" i="3" s="1"/>
  <c r="V36" i="3"/>
  <c r="V37" i="3" s="1"/>
  <c r="F36" i="3"/>
  <c r="F37" i="3" s="1"/>
  <c r="R36" i="3"/>
  <c r="R37" i="3" s="1"/>
  <c r="U36" i="3"/>
  <c r="U37" i="3" s="1"/>
  <c r="N36" i="3"/>
  <c r="N37" i="3" s="1"/>
  <c r="J36" i="3"/>
  <c r="J37" i="3" s="1"/>
  <c r="O36" i="3"/>
  <c r="O37" i="3" s="1"/>
  <c r="L36" i="3"/>
  <c r="L37" i="3" s="1"/>
  <c r="E36" i="3"/>
  <c r="E37" i="3" s="1"/>
  <c r="E38" i="3" s="1"/>
  <c r="K36" i="3"/>
  <c r="K37" i="3" s="1"/>
  <c r="H36" i="3"/>
  <c r="H37" i="3" s="1"/>
  <c r="S36" i="3"/>
  <c r="S37" i="3" s="1"/>
  <c r="P36" i="3"/>
  <c r="P37" i="3" s="1"/>
  <c r="I36" i="3"/>
  <c r="I37" i="3" s="1"/>
  <c r="X36" i="3"/>
  <c r="X37" i="3" s="1"/>
  <c r="Q36" i="3"/>
  <c r="Q37" i="3" s="1"/>
  <c r="G36" i="3"/>
  <c r="G37" i="3" s="1"/>
  <c r="W36" i="3"/>
  <c r="W37" i="3" s="1"/>
  <c r="T36" i="3"/>
  <c r="T37" i="3" s="1"/>
  <c r="M36" i="3"/>
  <c r="M37" i="3" s="1"/>
  <c r="W85" i="3"/>
  <c r="W86" i="3" s="1"/>
  <c r="S85" i="3"/>
  <c r="S86" i="3" s="1"/>
  <c r="U85" i="3"/>
  <c r="U86" i="3" s="1"/>
  <c r="R85" i="3"/>
  <c r="R86" i="3" s="1"/>
  <c r="K85" i="3"/>
  <c r="K86" i="3" s="1"/>
  <c r="J85" i="3"/>
  <c r="J86" i="3" s="1"/>
  <c r="F85" i="3"/>
  <c r="F86" i="3" s="1"/>
  <c r="O85" i="3"/>
  <c r="O86" i="3" s="1"/>
  <c r="N85" i="3"/>
  <c r="N86" i="3" s="1"/>
  <c r="V85" i="3"/>
  <c r="V86" i="3" s="1"/>
  <c r="G85" i="3"/>
  <c r="G86" i="3" s="1"/>
  <c r="H85" i="3"/>
  <c r="H86" i="3" s="1"/>
  <c r="X85" i="3"/>
  <c r="X86" i="3" s="1"/>
  <c r="L85" i="3"/>
  <c r="L86" i="3" s="1"/>
  <c r="Q85" i="3"/>
  <c r="Q86" i="3" s="1"/>
  <c r="P85" i="3"/>
  <c r="P86" i="3" s="1"/>
  <c r="E85" i="3"/>
  <c r="E86" i="3" s="1"/>
  <c r="E87" i="3" s="1"/>
  <c r="T85" i="3"/>
  <c r="T86" i="3" s="1"/>
  <c r="I85" i="3"/>
  <c r="I86" i="3" s="1"/>
  <c r="M85" i="3"/>
  <c r="M86" i="3" s="1"/>
  <c r="W113" i="3"/>
  <c r="W114" i="3" s="1"/>
  <c r="J113" i="3"/>
  <c r="J114" i="3" s="1"/>
  <c r="S113" i="3"/>
  <c r="S114" i="3" s="1"/>
  <c r="U113" i="3"/>
  <c r="U114" i="3" s="1"/>
  <c r="R113" i="3"/>
  <c r="R114" i="3" s="1"/>
  <c r="K113" i="3"/>
  <c r="K114" i="3" s="1"/>
  <c r="G113" i="3"/>
  <c r="G114" i="3" s="1"/>
  <c r="F113" i="3"/>
  <c r="F114" i="3" s="1"/>
  <c r="O113" i="3"/>
  <c r="O114" i="3" s="1"/>
  <c r="N113" i="3"/>
  <c r="N114" i="3" s="1"/>
  <c r="H113" i="3"/>
  <c r="H114" i="3" s="1"/>
  <c r="X113" i="3"/>
  <c r="X114" i="3" s="1"/>
  <c r="Q113" i="3"/>
  <c r="Q114" i="3" s="1"/>
  <c r="L113" i="3"/>
  <c r="L114" i="3" s="1"/>
  <c r="E113" i="3"/>
  <c r="E114" i="3" s="1"/>
  <c r="E115" i="3" s="1"/>
  <c r="V113" i="3"/>
  <c r="V114" i="3" s="1"/>
  <c r="P113" i="3"/>
  <c r="P114" i="3" s="1"/>
  <c r="I113" i="3"/>
  <c r="I114" i="3" s="1"/>
  <c r="M113" i="3"/>
  <c r="M114" i="3" s="1"/>
  <c r="T113" i="3"/>
  <c r="T114" i="3" s="1"/>
  <c r="U218" i="3"/>
  <c r="U219" i="3" s="1"/>
  <c r="J218" i="3"/>
  <c r="J219" i="3" s="1"/>
  <c r="S218" i="3"/>
  <c r="S219" i="3" s="1"/>
  <c r="P218" i="3"/>
  <c r="P219" i="3" s="1"/>
  <c r="I218" i="3"/>
  <c r="I219" i="3" s="1"/>
  <c r="N218" i="3"/>
  <c r="N219" i="3" s="1"/>
  <c r="G218" i="3"/>
  <c r="G219" i="3" s="1"/>
  <c r="W218" i="3"/>
  <c r="W219" i="3" s="1"/>
  <c r="T218" i="3"/>
  <c r="T219" i="3" s="1"/>
  <c r="M218" i="3"/>
  <c r="M219" i="3" s="1"/>
  <c r="R218" i="3"/>
  <c r="R219" i="3" s="1"/>
  <c r="K218" i="3"/>
  <c r="K219" i="3" s="1"/>
  <c r="H218" i="3"/>
  <c r="H219" i="3" s="1"/>
  <c r="X218" i="3"/>
  <c r="X219" i="3" s="1"/>
  <c r="Q218" i="3"/>
  <c r="Q219" i="3" s="1"/>
  <c r="F218" i="3"/>
  <c r="F219" i="3" s="1"/>
  <c r="L218" i="3"/>
  <c r="L219" i="3" s="1"/>
  <c r="V218" i="3"/>
  <c r="V219" i="3" s="1"/>
  <c r="E218" i="3"/>
  <c r="E219" i="3" s="1"/>
  <c r="E220" i="3" s="1"/>
  <c r="O218" i="3"/>
  <c r="O219" i="3" s="1"/>
  <c r="R183" i="3"/>
  <c r="R184" i="3" s="1"/>
  <c r="F183" i="3"/>
  <c r="F184" i="3" s="1"/>
  <c r="V183" i="3"/>
  <c r="V184" i="3" s="1"/>
  <c r="J183" i="3"/>
  <c r="J184" i="3" s="1"/>
  <c r="N183" i="3"/>
  <c r="N184" i="3" s="1"/>
  <c r="U183" i="3"/>
  <c r="U184" i="3" s="1"/>
  <c r="O183" i="3"/>
  <c r="O184" i="3" s="1"/>
  <c r="P183" i="3"/>
  <c r="P184" i="3" s="1"/>
  <c r="E183" i="3"/>
  <c r="E184" i="3" s="1"/>
  <c r="E185" i="3" s="1"/>
  <c r="S183" i="3"/>
  <c r="S184" i="3" s="1"/>
  <c r="T183" i="3"/>
  <c r="T184" i="3" s="1"/>
  <c r="I183" i="3"/>
  <c r="I184" i="3" s="1"/>
  <c r="G183" i="3"/>
  <c r="G184" i="3" s="1"/>
  <c r="W183" i="3"/>
  <c r="W184" i="3" s="1"/>
  <c r="H183" i="3"/>
  <c r="H184" i="3" s="1"/>
  <c r="X183" i="3"/>
  <c r="X184" i="3" s="1"/>
  <c r="M183" i="3"/>
  <c r="M184" i="3" s="1"/>
  <c r="Q183" i="3"/>
  <c r="Q184" i="3" s="1"/>
  <c r="K183" i="3"/>
  <c r="K184" i="3" s="1"/>
  <c r="L183" i="3"/>
  <c r="L184" i="3" s="1"/>
  <c r="R239" i="3"/>
  <c r="R240" i="3" s="1"/>
  <c r="U239" i="3"/>
  <c r="U240" i="3" s="1"/>
  <c r="N239" i="3"/>
  <c r="N240" i="3" s="1"/>
  <c r="J239" i="3"/>
  <c r="J240" i="3" s="1"/>
  <c r="F239" i="3"/>
  <c r="F240" i="3" s="1"/>
  <c r="V239" i="3"/>
  <c r="V240" i="3" s="1"/>
  <c r="O239" i="3"/>
  <c r="O240" i="3" s="1"/>
  <c r="T239" i="3"/>
  <c r="T240" i="3" s="1"/>
  <c r="E239" i="3"/>
  <c r="E240" i="3" s="1"/>
  <c r="E241" i="3" s="1"/>
  <c r="S239" i="3"/>
  <c r="S240" i="3" s="1"/>
  <c r="H239" i="3"/>
  <c r="H240" i="3" s="1"/>
  <c r="X239" i="3"/>
  <c r="X240" i="3" s="1"/>
  <c r="I239" i="3"/>
  <c r="I240" i="3" s="1"/>
  <c r="G239" i="3"/>
  <c r="G240" i="3" s="1"/>
  <c r="W239" i="3"/>
  <c r="W240" i="3" s="1"/>
  <c r="L239" i="3"/>
  <c r="L240" i="3" s="1"/>
  <c r="M239" i="3"/>
  <c r="M240" i="3" s="1"/>
  <c r="P239" i="3"/>
  <c r="P240" i="3" s="1"/>
  <c r="K239" i="3"/>
  <c r="K240" i="3" s="1"/>
  <c r="Q239" i="3"/>
  <c r="Q240" i="3" s="1"/>
  <c r="V246" i="3"/>
  <c r="V247" i="3" s="1"/>
  <c r="N246" i="3"/>
  <c r="N247" i="3" s="1"/>
  <c r="F246" i="3"/>
  <c r="F247" i="3" s="1"/>
  <c r="S246" i="3"/>
  <c r="S247" i="3" s="1"/>
  <c r="K246" i="3"/>
  <c r="K247" i="3" s="1"/>
  <c r="U246" i="3"/>
  <c r="U247" i="3" s="1"/>
  <c r="R246" i="3"/>
  <c r="R247" i="3" s="1"/>
  <c r="J246" i="3"/>
  <c r="J247" i="3" s="1"/>
  <c r="W246" i="3"/>
  <c r="W247" i="3" s="1"/>
  <c r="O246" i="3"/>
  <c r="O247" i="3" s="1"/>
  <c r="G246" i="3"/>
  <c r="G247" i="3" s="1"/>
  <c r="P246" i="3"/>
  <c r="P247" i="3" s="1"/>
  <c r="I246" i="3"/>
  <c r="I247" i="3" s="1"/>
  <c r="T246" i="3"/>
  <c r="T247" i="3" s="1"/>
  <c r="M246" i="3"/>
  <c r="M247" i="3" s="1"/>
  <c r="H246" i="3"/>
  <c r="H247" i="3" s="1"/>
  <c r="X246" i="3"/>
  <c r="X247" i="3" s="1"/>
  <c r="Q246" i="3"/>
  <c r="Q247" i="3" s="1"/>
  <c r="L246" i="3"/>
  <c r="L247" i="3" s="1"/>
  <c r="E246" i="3"/>
  <c r="E247" i="3" s="1"/>
  <c r="E248" i="3" s="1"/>
  <c r="R50" i="3"/>
  <c r="R51" i="3" s="1"/>
  <c r="N50" i="3"/>
  <c r="N51" i="3" s="1"/>
  <c r="M50" i="3"/>
  <c r="M51" i="3" s="1"/>
  <c r="V50" i="3"/>
  <c r="V51" i="3" s="1"/>
  <c r="F50" i="3"/>
  <c r="F51" i="3" s="1"/>
  <c r="U50" i="3"/>
  <c r="U51" i="3" s="1"/>
  <c r="E50" i="3"/>
  <c r="E51" i="3" s="1"/>
  <c r="E52" i="3" s="1"/>
  <c r="J50" i="3"/>
  <c r="J51" i="3" s="1"/>
  <c r="I50" i="3"/>
  <c r="I51" i="3" s="1"/>
  <c r="Q50" i="3"/>
  <c r="Q51" i="3" s="1"/>
  <c r="K50" i="3"/>
  <c r="K51" i="3" s="1"/>
  <c r="L50" i="3"/>
  <c r="L51" i="3" s="1"/>
  <c r="W50" i="3"/>
  <c r="W51" i="3" s="1"/>
  <c r="H50" i="3"/>
  <c r="H51" i="3" s="1"/>
  <c r="X50" i="3"/>
  <c r="X51" i="3" s="1"/>
  <c r="O50" i="3"/>
  <c r="O51" i="3" s="1"/>
  <c r="P50" i="3"/>
  <c r="P51" i="3" s="1"/>
  <c r="G50" i="3"/>
  <c r="G51" i="3" s="1"/>
  <c r="S50" i="3"/>
  <c r="S51" i="3" s="1"/>
  <c r="T50" i="3"/>
  <c r="T51" i="3" s="1"/>
  <c r="Q169" i="3"/>
  <c r="Q170" i="3" s="1"/>
  <c r="J169" i="3"/>
  <c r="J170" i="3" s="1"/>
  <c r="U169" i="3"/>
  <c r="U170" i="3" s="1"/>
  <c r="E169" i="3"/>
  <c r="E170" i="3" s="1"/>
  <c r="E171" i="3" s="1"/>
  <c r="R169" i="3"/>
  <c r="R170" i="3" s="1"/>
  <c r="X169" i="3"/>
  <c r="X170" i="3" s="1"/>
  <c r="M169" i="3"/>
  <c r="M170" i="3" s="1"/>
  <c r="F169" i="3"/>
  <c r="F170" i="3" s="1"/>
  <c r="N169" i="3"/>
  <c r="N170" i="3" s="1"/>
  <c r="V169" i="3"/>
  <c r="V170" i="3" s="1"/>
  <c r="K169" i="3"/>
  <c r="K170" i="3" s="1"/>
  <c r="L169" i="3"/>
  <c r="L170" i="3" s="1"/>
  <c r="I169" i="3"/>
  <c r="I170" i="3" s="1"/>
  <c r="O169" i="3"/>
  <c r="O170" i="3" s="1"/>
  <c r="P169" i="3"/>
  <c r="P170" i="3" s="1"/>
  <c r="S169" i="3"/>
  <c r="S170" i="3" s="1"/>
  <c r="T169" i="3"/>
  <c r="T170" i="3" s="1"/>
  <c r="W169" i="3"/>
  <c r="W170" i="3" s="1"/>
  <c r="G169" i="3"/>
  <c r="G170" i="3" s="1"/>
  <c r="H169" i="3"/>
  <c r="H170" i="3" s="1"/>
  <c r="N260" i="3"/>
  <c r="N261" i="3" s="1"/>
  <c r="J260" i="3"/>
  <c r="J261" i="3" s="1"/>
  <c r="V260" i="3"/>
  <c r="V261" i="3" s="1"/>
  <c r="F260" i="3"/>
  <c r="F261" i="3" s="1"/>
  <c r="R260" i="3"/>
  <c r="R261" i="3" s="1"/>
  <c r="U260" i="3"/>
  <c r="U261" i="3" s="1"/>
  <c r="K260" i="3"/>
  <c r="K261" i="3" s="1"/>
  <c r="L260" i="3"/>
  <c r="L261" i="3" s="1"/>
  <c r="M260" i="3"/>
  <c r="M261" i="3" s="1"/>
  <c r="O260" i="3"/>
  <c r="O261" i="3" s="1"/>
  <c r="P260" i="3"/>
  <c r="P261" i="3" s="1"/>
  <c r="Q260" i="3"/>
  <c r="Q261" i="3" s="1"/>
  <c r="S260" i="3"/>
  <c r="S261" i="3" s="1"/>
  <c r="T260" i="3"/>
  <c r="T261" i="3" s="1"/>
  <c r="E260" i="3"/>
  <c r="E261" i="3" s="1"/>
  <c r="E262" i="3" s="1"/>
  <c r="H260" i="3"/>
  <c r="H261" i="3" s="1"/>
  <c r="G260" i="3"/>
  <c r="G261" i="3" s="1"/>
  <c r="X260" i="3"/>
  <c r="X261" i="3" s="1"/>
  <c r="W260" i="3"/>
  <c r="W261" i="3" s="1"/>
  <c r="I260" i="3"/>
  <c r="I261" i="3" s="1"/>
  <c r="V64" i="3"/>
  <c r="V65" i="3" s="1"/>
  <c r="J64" i="3"/>
  <c r="J65" i="3" s="1"/>
  <c r="N64" i="3"/>
  <c r="N65" i="3" s="1"/>
  <c r="U64" i="3"/>
  <c r="U65" i="3" s="1"/>
  <c r="R64" i="3"/>
  <c r="R65" i="3" s="1"/>
  <c r="F64" i="3"/>
  <c r="F65" i="3" s="1"/>
  <c r="S64" i="3"/>
  <c r="S65" i="3" s="1"/>
  <c r="T64" i="3"/>
  <c r="T65" i="3" s="1"/>
  <c r="I64" i="3"/>
  <c r="I65" i="3" s="1"/>
  <c r="P64" i="3"/>
  <c r="P65" i="3" s="1"/>
  <c r="G64" i="3"/>
  <c r="G65" i="3" s="1"/>
  <c r="W64" i="3"/>
  <c r="W65" i="3" s="1"/>
  <c r="H64" i="3"/>
  <c r="H65" i="3" s="1"/>
  <c r="X64" i="3"/>
  <c r="X65" i="3" s="1"/>
  <c r="M64" i="3"/>
  <c r="M65" i="3" s="1"/>
  <c r="O64" i="3"/>
  <c r="O65" i="3" s="1"/>
  <c r="K64" i="3"/>
  <c r="K65" i="3" s="1"/>
  <c r="L64" i="3"/>
  <c r="L65" i="3" s="1"/>
  <c r="Q64" i="3"/>
  <c r="Q65" i="3" s="1"/>
  <c r="E64" i="3"/>
  <c r="E65" i="3" s="1"/>
  <c r="E66" i="3" s="1"/>
  <c r="R211" i="3"/>
  <c r="R212" i="3" s="1"/>
  <c r="N211" i="3"/>
  <c r="N212" i="3" s="1"/>
  <c r="K211" i="3"/>
  <c r="K212" i="3" s="1"/>
  <c r="V211" i="3"/>
  <c r="V212" i="3" s="1"/>
  <c r="F211" i="3"/>
  <c r="F212" i="3" s="1"/>
  <c r="S211" i="3"/>
  <c r="S212" i="3" s="1"/>
  <c r="U211" i="3"/>
  <c r="U212" i="3" s="1"/>
  <c r="J211" i="3"/>
  <c r="J212" i="3" s="1"/>
  <c r="T211" i="3"/>
  <c r="T212" i="3" s="1"/>
  <c r="I211" i="3"/>
  <c r="I212" i="3" s="1"/>
  <c r="G211" i="3"/>
  <c r="G212" i="3" s="1"/>
  <c r="H211" i="3"/>
  <c r="H212" i="3" s="1"/>
  <c r="X211" i="3"/>
  <c r="X212" i="3" s="1"/>
  <c r="M211" i="3"/>
  <c r="M212" i="3" s="1"/>
  <c r="O211" i="3"/>
  <c r="O212" i="3" s="1"/>
  <c r="L211" i="3"/>
  <c r="L212" i="3" s="1"/>
  <c r="Q211" i="3"/>
  <c r="Q212" i="3" s="1"/>
  <c r="W211" i="3"/>
  <c r="W212" i="3" s="1"/>
  <c r="P211" i="3"/>
  <c r="P212" i="3" s="1"/>
  <c r="E211" i="3"/>
  <c r="E212" i="3" s="1"/>
  <c r="E213" i="3" s="1"/>
  <c r="N127" i="3"/>
  <c r="N128" i="3" s="1"/>
  <c r="F127" i="3"/>
  <c r="F128" i="3" s="1"/>
  <c r="U127" i="3"/>
  <c r="U128" i="3" s="1"/>
  <c r="V127" i="3"/>
  <c r="V128" i="3" s="1"/>
  <c r="R127" i="3"/>
  <c r="R128" i="3" s="1"/>
  <c r="J127" i="3"/>
  <c r="J128" i="3" s="1"/>
  <c r="S127" i="3"/>
  <c r="S128" i="3" s="1"/>
  <c r="T127" i="3"/>
  <c r="T128" i="3" s="1"/>
  <c r="E127" i="3"/>
  <c r="E128" i="3" s="1"/>
  <c r="E129" i="3" s="1"/>
  <c r="G127" i="3"/>
  <c r="G128" i="3" s="1"/>
  <c r="W127" i="3"/>
  <c r="W128" i="3" s="1"/>
  <c r="H127" i="3"/>
  <c r="H128" i="3" s="1"/>
  <c r="X127" i="3"/>
  <c r="X128" i="3" s="1"/>
  <c r="I127" i="3"/>
  <c r="I128" i="3" s="1"/>
  <c r="K127" i="3"/>
  <c r="K128" i="3" s="1"/>
  <c r="L127" i="3"/>
  <c r="L128" i="3" s="1"/>
  <c r="M127" i="3"/>
  <c r="M128" i="3" s="1"/>
  <c r="Q127" i="3"/>
  <c r="Q128" i="3" s="1"/>
  <c r="O127" i="3"/>
  <c r="O128" i="3" s="1"/>
  <c r="P127" i="3"/>
  <c r="P128" i="3" s="1"/>
  <c r="F297" i="3"/>
  <c r="G297" i="3" s="1"/>
  <c r="H297" i="3" s="1"/>
  <c r="I297" i="3" s="1"/>
  <c r="J297" i="3" s="1"/>
  <c r="K297" i="3" s="1"/>
  <c r="L297" i="3" s="1"/>
  <c r="M297" i="3" s="1"/>
  <c r="N297" i="3" s="1"/>
  <c r="O297" i="3" s="1"/>
  <c r="P297" i="3" s="1"/>
  <c r="Q297" i="3" s="1"/>
  <c r="R297" i="3" s="1"/>
  <c r="S297" i="3" s="1"/>
  <c r="T297" i="3" s="1"/>
  <c r="U297" i="3" s="1"/>
  <c r="V297" i="3" s="1"/>
  <c r="W297" i="3" s="1"/>
  <c r="X297" i="3" s="1"/>
  <c r="C297" i="3" s="1"/>
  <c r="R45" i="4" s="1"/>
  <c r="R92" i="3"/>
  <c r="R93" i="3" s="1"/>
  <c r="U92" i="3"/>
  <c r="U93" i="3" s="1"/>
  <c r="S92" i="3"/>
  <c r="S93" i="3" s="1"/>
  <c r="N92" i="3"/>
  <c r="N93" i="3" s="1"/>
  <c r="I92" i="3"/>
  <c r="I93" i="3" s="1"/>
  <c r="E92" i="3"/>
  <c r="E93" i="3" s="1"/>
  <c r="E94" i="3" s="1"/>
  <c r="F92" i="3"/>
  <c r="F93" i="3" s="1"/>
  <c r="G92" i="3"/>
  <c r="G93" i="3" s="1"/>
  <c r="J92" i="3"/>
  <c r="J93" i="3" s="1"/>
  <c r="K92" i="3"/>
  <c r="K93" i="3" s="1"/>
  <c r="M92" i="3"/>
  <c r="M93" i="3" s="1"/>
  <c r="O92" i="3"/>
  <c r="O93" i="3" s="1"/>
  <c r="Q92" i="3"/>
  <c r="Q93" i="3" s="1"/>
  <c r="V92" i="3"/>
  <c r="V93" i="3" s="1"/>
  <c r="T92" i="3"/>
  <c r="T93" i="3" s="1"/>
  <c r="W92" i="3"/>
  <c r="W93" i="3" s="1"/>
  <c r="H92" i="3"/>
  <c r="H93" i="3" s="1"/>
  <c r="X92" i="3"/>
  <c r="X93" i="3" s="1"/>
  <c r="L92" i="3"/>
  <c r="L93" i="3" s="1"/>
  <c r="P92" i="3"/>
  <c r="P93" i="3" s="1"/>
  <c r="F217" i="3"/>
  <c r="G217" i="3" s="1"/>
  <c r="H217" i="3" s="1"/>
  <c r="I217" i="3" s="1"/>
  <c r="J217" i="3" s="1"/>
  <c r="K217" i="3" s="1"/>
  <c r="L217" i="3" s="1"/>
  <c r="M217" i="3" s="1"/>
  <c r="N217" i="3" s="1"/>
  <c r="O217" i="3" s="1"/>
  <c r="P217" i="3" s="1"/>
  <c r="Q217" i="3" s="1"/>
  <c r="R217" i="3" s="1"/>
  <c r="S217" i="3" s="1"/>
  <c r="T217" i="3" s="1"/>
  <c r="U217" i="3" s="1"/>
  <c r="V217" i="3" s="1"/>
  <c r="W217" i="3" s="1"/>
  <c r="X217" i="3" s="1"/>
  <c r="C217" i="3" s="1"/>
  <c r="V34" i="4" s="1"/>
  <c r="R162" i="3"/>
  <c r="R163" i="3" s="1"/>
  <c r="U162" i="3"/>
  <c r="U163" i="3" s="1"/>
  <c r="N162" i="3"/>
  <c r="N163" i="3" s="1"/>
  <c r="J162" i="3"/>
  <c r="J163" i="3" s="1"/>
  <c r="V162" i="3"/>
  <c r="V163" i="3" s="1"/>
  <c r="F162" i="3"/>
  <c r="F163" i="3" s="1"/>
  <c r="S162" i="3"/>
  <c r="S163" i="3" s="1"/>
  <c r="T162" i="3"/>
  <c r="T163" i="3" s="1"/>
  <c r="E162" i="3"/>
  <c r="E163" i="3" s="1"/>
  <c r="E164" i="3" s="1"/>
  <c r="G162" i="3"/>
  <c r="G163" i="3" s="1"/>
  <c r="W162" i="3"/>
  <c r="W163" i="3" s="1"/>
  <c r="H162" i="3"/>
  <c r="H163" i="3" s="1"/>
  <c r="X162" i="3"/>
  <c r="X163" i="3" s="1"/>
  <c r="I162" i="3"/>
  <c r="I163" i="3" s="1"/>
  <c r="K162" i="3"/>
  <c r="K163" i="3" s="1"/>
  <c r="L162" i="3"/>
  <c r="L163" i="3" s="1"/>
  <c r="M162" i="3"/>
  <c r="M163" i="3" s="1"/>
  <c r="Q162" i="3"/>
  <c r="Q163" i="3" s="1"/>
  <c r="O162" i="3"/>
  <c r="O163" i="3" s="1"/>
  <c r="P162" i="3"/>
  <c r="P163" i="3" s="1"/>
  <c r="N288" i="3"/>
  <c r="N289" i="3" s="1"/>
  <c r="J288" i="3"/>
  <c r="J289" i="3" s="1"/>
  <c r="V288" i="3"/>
  <c r="V289" i="3" s="1"/>
  <c r="F288" i="3"/>
  <c r="F289" i="3" s="1"/>
  <c r="U288" i="3"/>
  <c r="U289" i="3" s="1"/>
  <c r="R288" i="3"/>
  <c r="R289" i="3" s="1"/>
  <c r="G288" i="3"/>
  <c r="G289" i="3" s="1"/>
  <c r="W288" i="3"/>
  <c r="W289" i="3" s="1"/>
  <c r="H288" i="3"/>
  <c r="H289" i="3" s="1"/>
  <c r="X288" i="3"/>
  <c r="X289" i="3" s="1"/>
  <c r="M288" i="3"/>
  <c r="M289" i="3" s="1"/>
  <c r="K288" i="3"/>
  <c r="K289" i="3" s="1"/>
  <c r="L288" i="3"/>
  <c r="L289" i="3" s="1"/>
  <c r="Q288" i="3"/>
  <c r="Q289" i="3" s="1"/>
  <c r="O288" i="3"/>
  <c r="O289" i="3" s="1"/>
  <c r="P288" i="3"/>
  <c r="P289" i="3" s="1"/>
  <c r="E288" i="3"/>
  <c r="E289" i="3" s="1"/>
  <c r="E290" i="3" s="1"/>
  <c r="I288" i="3"/>
  <c r="I289" i="3" s="1"/>
  <c r="S288" i="3"/>
  <c r="S289" i="3" s="1"/>
  <c r="T288" i="3"/>
  <c r="T289" i="3" s="1"/>
  <c r="R106" i="3"/>
  <c r="R107" i="3" s="1"/>
  <c r="U106" i="3"/>
  <c r="U107" i="3" s="1"/>
  <c r="N106" i="3"/>
  <c r="N107" i="3" s="1"/>
  <c r="J106" i="3"/>
  <c r="J107" i="3" s="1"/>
  <c r="F106" i="3"/>
  <c r="F107" i="3" s="1"/>
  <c r="V106" i="3"/>
  <c r="V107" i="3" s="1"/>
  <c r="K106" i="3"/>
  <c r="K107" i="3" s="1"/>
  <c r="L106" i="3"/>
  <c r="L107" i="3" s="1"/>
  <c r="M106" i="3"/>
  <c r="M107" i="3" s="1"/>
  <c r="O106" i="3"/>
  <c r="O107" i="3" s="1"/>
  <c r="P106" i="3"/>
  <c r="P107" i="3" s="1"/>
  <c r="Q106" i="3"/>
  <c r="Q107" i="3" s="1"/>
  <c r="S106" i="3"/>
  <c r="S107" i="3" s="1"/>
  <c r="T106" i="3"/>
  <c r="T107" i="3" s="1"/>
  <c r="E106" i="3"/>
  <c r="E107" i="3" s="1"/>
  <c r="E108" i="3" s="1"/>
  <c r="I106" i="3"/>
  <c r="I107" i="3" s="1"/>
  <c r="H106" i="3"/>
  <c r="H107" i="3" s="1"/>
  <c r="G106" i="3"/>
  <c r="G107" i="3" s="1"/>
  <c r="X106" i="3"/>
  <c r="X107" i="3" s="1"/>
  <c r="W106" i="3"/>
  <c r="W107" i="3" s="1"/>
  <c r="V253" i="3"/>
  <c r="V254" i="3" s="1"/>
  <c r="F253" i="3"/>
  <c r="F254" i="3" s="1"/>
  <c r="R253" i="3"/>
  <c r="R254" i="3" s="1"/>
  <c r="U253" i="3"/>
  <c r="U254" i="3" s="1"/>
  <c r="N253" i="3"/>
  <c r="N254" i="3" s="1"/>
  <c r="J253" i="3"/>
  <c r="J254" i="3" s="1"/>
  <c r="G253" i="3"/>
  <c r="G254" i="3" s="1"/>
  <c r="W253" i="3"/>
  <c r="W254" i="3" s="1"/>
  <c r="H253" i="3"/>
  <c r="H254" i="3" s="1"/>
  <c r="X253" i="3"/>
  <c r="X254" i="3" s="1"/>
  <c r="I253" i="3"/>
  <c r="I254" i="3" s="1"/>
  <c r="K253" i="3"/>
  <c r="K254" i="3" s="1"/>
  <c r="L253" i="3"/>
  <c r="L254" i="3" s="1"/>
  <c r="M253" i="3"/>
  <c r="M254" i="3" s="1"/>
  <c r="O253" i="3"/>
  <c r="O254" i="3" s="1"/>
  <c r="P253" i="3"/>
  <c r="P254" i="3" s="1"/>
  <c r="Q253" i="3"/>
  <c r="Q254" i="3" s="1"/>
  <c r="E253" i="3"/>
  <c r="E254" i="3" s="1"/>
  <c r="E255" i="3" s="1"/>
  <c r="F255" i="3" s="1"/>
  <c r="S253" i="3"/>
  <c r="S254" i="3" s="1"/>
  <c r="T253" i="3"/>
  <c r="T254" i="3" s="1"/>
  <c r="J57" i="3"/>
  <c r="J58" i="3" s="1"/>
  <c r="U57" i="3"/>
  <c r="U58" i="3" s="1"/>
  <c r="R57" i="3"/>
  <c r="R58" i="3" s="1"/>
  <c r="N57" i="3"/>
  <c r="N58" i="3" s="1"/>
  <c r="V57" i="3"/>
  <c r="V58" i="3" s="1"/>
  <c r="F57" i="3"/>
  <c r="F58" i="3" s="1"/>
  <c r="S57" i="3"/>
  <c r="S58" i="3" s="1"/>
  <c r="T57" i="3"/>
  <c r="T58" i="3" s="1"/>
  <c r="E57" i="3"/>
  <c r="E58" i="3" s="1"/>
  <c r="E59" i="3" s="1"/>
  <c r="G57" i="3"/>
  <c r="G58" i="3" s="1"/>
  <c r="W57" i="3"/>
  <c r="W58" i="3" s="1"/>
  <c r="H57" i="3"/>
  <c r="H58" i="3" s="1"/>
  <c r="X57" i="3"/>
  <c r="X58" i="3" s="1"/>
  <c r="I57" i="3"/>
  <c r="I58" i="3" s="1"/>
  <c r="K57" i="3"/>
  <c r="K58" i="3" s="1"/>
  <c r="L57" i="3"/>
  <c r="L58" i="3" s="1"/>
  <c r="M57" i="3"/>
  <c r="M58" i="3" s="1"/>
  <c r="O57" i="3"/>
  <c r="O58" i="3" s="1"/>
  <c r="P57" i="3"/>
  <c r="P58" i="3" s="1"/>
  <c r="Q57" i="3"/>
  <c r="Q58" i="3" s="1"/>
  <c r="R274" i="3"/>
  <c r="R275" i="3" s="1"/>
  <c r="V274" i="3"/>
  <c r="V275" i="3" s="1"/>
  <c r="F274" i="3"/>
  <c r="F275" i="3" s="1"/>
  <c r="J274" i="3"/>
  <c r="J275" i="3" s="1"/>
  <c r="G274" i="3"/>
  <c r="G275" i="3" s="1"/>
  <c r="W274" i="3"/>
  <c r="W275" i="3" s="1"/>
  <c r="L274" i="3"/>
  <c r="L275" i="3" s="1"/>
  <c r="E274" i="3"/>
  <c r="E275" i="3" s="1"/>
  <c r="E276" i="3" s="1"/>
  <c r="N274" i="3"/>
  <c r="N275" i="3" s="1"/>
  <c r="K274" i="3"/>
  <c r="K275" i="3" s="1"/>
  <c r="P274" i="3"/>
  <c r="P275" i="3" s="1"/>
  <c r="I274" i="3"/>
  <c r="I275" i="3" s="1"/>
  <c r="U274" i="3"/>
  <c r="U275" i="3" s="1"/>
  <c r="O274" i="3"/>
  <c r="O275" i="3" s="1"/>
  <c r="T274" i="3"/>
  <c r="T275" i="3" s="1"/>
  <c r="M274" i="3"/>
  <c r="M275" i="3" s="1"/>
  <c r="H274" i="3"/>
  <c r="H275" i="3" s="1"/>
  <c r="S274" i="3"/>
  <c r="S275" i="3" s="1"/>
  <c r="X274" i="3"/>
  <c r="X275" i="3" s="1"/>
  <c r="Q274" i="3"/>
  <c r="Q275" i="3" s="1"/>
  <c r="R197" i="3"/>
  <c r="R198" i="3" s="1"/>
  <c r="S197" i="3"/>
  <c r="S198" i="3" s="1"/>
  <c r="K197" i="3"/>
  <c r="K198" i="3" s="1"/>
  <c r="U197" i="3"/>
  <c r="U198" i="3" s="1"/>
  <c r="O197" i="3"/>
  <c r="O198" i="3" s="1"/>
  <c r="F197" i="3"/>
  <c r="F198" i="3" s="1"/>
  <c r="W197" i="3"/>
  <c r="W198" i="3" s="1"/>
  <c r="N197" i="3"/>
  <c r="N198" i="3" s="1"/>
  <c r="V197" i="3"/>
  <c r="V198" i="3" s="1"/>
  <c r="P197" i="3"/>
  <c r="P198" i="3" s="1"/>
  <c r="Q197" i="3"/>
  <c r="Q198" i="3" s="1"/>
  <c r="T197" i="3"/>
  <c r="T198" i="3" s="1"/>
  <c r="E197" i="3"/>
  <c r="E198" i="3" s="1"/>
  <c r="E199" i="3" s="1"/>
  <c r="G197" i="3"/>
  <c r="G198" i="3" s="1"/>
  <c r="H197" i="3"/>
  <c r="H198" i="3" s="1"/>
  <c r="X197" i="3"/>
  <c r="X198" i="3" s="1"/>
  <c r="I197" i="3"/>
  <c r="I198" i="3" s="1"/>
  <c r="L197" i="3"/>
  <c r="L198" i="3" s="1"/>
  <c r="M197" i="3"/>
  <c r="M198" i="3" s="1"/>
  <c r="J197" i="3"/>
  <c r="J198" i="3" s="1"/>
  <c r="U29" i="3"/>
  <c r="U30" i="3" s="1"/>
  <c r="R29" i="3"/>
  <c r="R30" i="3" s="1"/>
  <c r="K29" i="3"/>
  <c r="K30" i="3" s="1"/>
  <c r="H29" i="3"/>
  <c r="H30" i="3" s="1"/>
  <c r="X29" i="3"/>
  <c r="X30" i="3" s="1"/>
  <c r="Q29" i="3"/>
  <c r="Q30" i="3" s="1"/>
  <c r="W29" i="3"/>
  <c r="W30" i="3" s="1"/>
  <c r="M29" i="3"/>
  <c r="M30" i="3" s="1"/>
  <c r="F29" i="3"/>
  <c r="F30" i="3" s="1"/>
  <c r="V29" i="3"/>
  <c r="V30" i="3" s="1"/>
  <c r="O29" i="3"/>
  <c r="O30" i="3" s="1"/>
  <c r="L29" i="3"/>
  <c r="L30" i="3" s="1"/>
  <c r="E29" i="3"/>
  <c r="E30" i="3" s="1"/>
  <c r="E31" i="3" s="1"/>
  <c r="F31" i="3" s="1"/>
  <c r="N29" i="3"/>
  <c r="N30" i="3" s="1"/>
  <c r="G29" i="3"/>
  <c r="G30" i="3" s="1"/>
  <c r="T29" i="3"/>
  <c r="T30" i="3" s="1"/>
  <c r="J29" i="3"/>
  <c r="J30" i="3" s="1"/>
  <c r="S29" i="3"/>
  <c r="S30" i="3" s="1"/>
  <c r="P29" i="3"/>
  <c r="P30" i="3" s="1"/>
  <c r="I29" i="3"/>
  <c r="I30" i="3" s="1"/>
  <c r="R120" i="3"/>
  <c r="R121" i="3" s="1"/>
  <c r="U120" i="3"/>
  <c r="U121" i="3" s="1"/>
  <c r="N120" i="3"/>
  <c r="N121" i="3" s="1"/>
  <c r="J120" i="3"/>
  <c r="J121" i="3" s="1"/>
  <c r="V120" i="3"/>
  <c r="V121" i="3" s="1"/>
  <c r="F120" i="3"/>
  <c r="F121" i="3" s="1"/>
  <c r="K120" i="3"/>
  <c r="K121" i="3" s="1"/>
  <c r="T120" i="3"/>
  <c r="T121" i="3" s="1"/>
  <c r="Q120" i="3"/>
  <c r="Q121" i="3" s="1"/>
  <c r="O120" i="3"/>
  <c r="O121" i="3" s="1"/>
  <c r="H120" i="3"/>
  <c r="H121" i="3" s="1"/>
  <c r="X120" i="3"/>
  <c r="X121" i="3" s="1"/>
  <c r="E120" i="3"/>
  <c r="E121" i="3" s="1"/>
  <c r="E122" i="3" s="1"/>
  <c r="S120" i="3"/>
  <c r="S121" i="3" s="1"/>
  <c r="L120" i="3"/>
  <c r="L121" i="3" s="1"/>
  <c r="I120" i="3"/>
  <c r="I121" i="3" s="1"/>
  <c r="G120" i="3"/>
  <c r="G121" i="3" s="1"/>
  <c r="W120" i="3"/>
  <c r="W121" i="3" s="1"/>
  <c r="P120" i="3"/>
  <c r="P121" i="3" s="1"/>
  <c r="M120" i="3"/>
  <c r="M121" i="3" s="1"/>
  <c r="Q22" i="3"/>
  <c r="Q23" i="3" s="1"/>
  <c r="J22" i="3"/>
  <c r="J23" i="3" s="1"/>
  <c r="G22" i="3"/>
  <c r="G23" i="3" s="1"/>
  <c r="W22" i="3"/>
  <c r="W23" i="3" s="1"/>
  <c r="T22" i="3"/>
  <c r="T23" i="3" s="1"/>
  <c r="M22" i="3"/>
  <c r="M23" i="3" s="1"/>
  <c r="F22" i="3"/>
  <c r="F23" i="3" s="1"/>
  <c r="I22" i="3"/>
  <c r="I23" i="3" s="1"/>
  <c r="U22" i="3"/>
  <c r="U23" i="3" s="1"/>
  <c r="N22" i="3"/>
  <c r="N23" i="3" s="1"/>
  <c r="K22" i="3"/>
  <c r="K23" i="3" s="1"/>
  <c r="H22" i="3"/>
  <c r="H23" i="3" s="1"/>
  <c r="X22" i="3"/>
  <c r="X23" i="3" s="1"/>
  <c r="S22" i="3"/>
  <c r="S23" i="3" s="1"/>
  <c r="P22" i="3"/>
  <c r="P23" i="3" s="1"/>
  <c r="R22" i="3"/>
  <c r="R23" i="3" s="1"/>
  <c r="O22" i="3"/>
  <c r="O23" i="3" s="1"/>
  <c r="L22" i="3"/>
  <c r="L23" i="3" s="1"/>
  <c r="E22" i="3"/>
  <c r="E23" i="3" s="1"/>
  <c r="E24" i="3" s="1"/>
  <c r="F24" i="3" s="1"/>
  <c r="G24" i="3" s="1"/>
  <c r="V22" i="3"/>
  <c r="V23" i="3" s="1"/>
  <c r="J281" i="3"/>
  <c r="J282" i="3" s="1"/>
  <c r="V281" i="3"/>
  <c r="V282" i="3" s="1"/>
  <c r="F281" i="3"/>
  <c r="F282" i="3" s="1"/>
  <c r="R281" i="3"/>
  <c r="R282" i="3" s="1"/>
  <c r="U281" i="3"/>
  <c r="U282" i="3" s="1"/>
  <c r="N281" i="3"/>
  <c r="N282" i="3" s="1"/>
  <c r="S281" i="3"/>
  <c r="S282" i="3" s="1"/>
  <c r="H281" i="3"/>
  <c r="H282" i="3" s="1"/>
  <c r="X281" i="3"/>
  <c r="X282" i="3" s="1"/>
  <c r="I281" i="3"/>
  <c r="I282" i="3" s="1"/>
  <c r="G281" i="3"/>
  <c r="G282" i="3" s="1"/>
  <c r="W281" i="3"/>
  <c r="W282" i="3" s="1"/>
  <c r="L281" i="3"/>
  <c r="L282" i="3" s="1"/>
  <c r="M281" i="3"/>
  <c r="M282" i="3" s="1"/>
  <c r="K281" i="3"/>
  <c r="K282" i="3" s="1"/>
  <c r="P281" i="3"/>
  <c r="P282" i="3" s="1"/>
  <c r="Q281" i="3"/>
  <c r="Q282" i="3" s="1"/>
  <c r="E281" i="3"/>
  <c r="E282" i="3" s="1"/>
  <c r="E283" i="3" s="1"/>
  <c r="T281" i="3"/>
  <c r="T282" i="3" s="1"/>
  <c r="O281" i="3"/>
  <c r="O282" i="3" s="1"/>
  <c r="R99" i="3"/>
  <c r="R100" i="3" s="1"/>
  <c r="V99" i="3"/>
  <c r="V100" i="3" s="1"/>
  <c r="J99" i="3"/>
  <c r="J100" i="3" s="1"/>
  <c r="F99" i="3"/>
  <c r="F100" i="3" s="1"/>
  <c r="N99" i="3"/>
  <c r="N100" i="3" s="1"/>
  <c r="G99" i="3"/>
  <c r="G100" i="3" s="1"/>
  <c r="W99" i="3"/>
  <c r="W100" i="3" s="1"/>
  <c r="H99" i="3"/>
  <c r="H100" i="3" s="1"/>
  <c r="X99" i="3"/>
  <c r="X100" i="3" s="1"/>
  <c r="I99" i="3"/>
  <c r="I100" i="3" s="1"/>
  <c r="K99" i="3"/>
  <c r="K100" i="3" s="1"/>
  <c r="L99" i="3"/>
  <c r="L100" i="3" s="1"/>
  <c r="M99" i="3"/>
  <c r="M100" i="3" s="1"/>
  <c r="O99" i="3"/>
  <c r="O100" i="3" s="1"/>
  <c r="P99" i="3"/>
  <c r="P100" i="3" s="1"/>
  <c r="Q99" i="3"/>
  <c r="Q100" i="3" s="1"/>
  <c r="T99" i="3"/>
  <c r="T100" i="3" s="1"/>
  <c r="S99" i="3"/>
  <c r="S100" i="3" s="1"/>
  <c r="U99" i="3"/>
  <c r="U100" i="3" s="1"/>
  <c r="E99" i="3"/>
  <c r="E100" i="3" s="1"/>
  <c r="E101" i="3" s="1"/>
  <c r="F101" i="3" s="1"/>
  <c r="S176" i="3"/>
  <c r="S177" i="3" s="1"/>
  <c r="K176" i="3"/>
  <c r="K177" i="3" s="1"/>
  <c r="U176" i="3"/>
  <c r="U177" i="3" s="1"/>
  <c r="R176" i="3"/>
  <c r="R177" i="3" s="1"/>
  <c r="J176" i="3"/>
  <c r="J177" i="3" s="1"/>
  <c r="W176" i="3"/>
  <c r="W177" i="3" s="1"/>
  <c r="O176" i="3"/>
  <c r="O177" i="3" s="1"/>
  <c r="G176" i="3"/>
  <c r="G177" i="3" s="1"/>
  <c r="V176" i="3"/>
  <c r="V177" i="3" s="1"/>
  <c r="N176" i="3"/>
  <c r="N177" i="3" s="1"/>
  <c r="F176" i="3"/>
  <c r="F177" i="3" s="1"/>
  <c r="T176" i="3"/>
  <c r="T177" i="3" s="1"/>
  <c r="E176" i="3"/>
  <c r="E177" i="3" s="1"/>
  <c r="E178" i="3" s="1"/>
  <c r="H176" i="3"/>
  <c r="H177" i="3" s="1"/>
  <c r="X176" i="3"/>
  <c r="X177" i="3" s="1"/>
  <c r="I176" i="3"/>
  <c r="I177" i="3" s="1"/>
  <c r="L176" i="3"/>
  <c r="L177" i="3" s="1"/>
  <c r="M176" i="3"/>
  <c r="M177" i="3" s="1"/>
  <c r="Q176" i="3"/>
  <c r="Q177" i="3" s="1"/>
  <c r="P176" i="3"/>
  <c r="P177" i="3" s="1"/>
  <c r="J43" i="3"/>
  <c r="J44" i="3" s="1"/>
  <c r="E43" i="3"/>
  <c r="E44" i="3" s="1"/>
  <c r="E45" i="3" s="1"/>
  <c r="U43" i="3"/>
  <c r="U44" i="3" s="1"/>
  <c r="R43" i="3"/>
  <c r="R44" i="3" s="1"/>
  <c r="N43" i="3"/>
  <c r="N44" i="3" s="1"/>
  <c r="F43" i="3"/>
  <c r="F44" i="3" s="1"/>
  <c r="V43" i="3"/>
  <c r="V44" i="3" s="1"/>
  <c r="O43" i="3"/>
  <c r="O44" i="3" s="1"/>
  <c r="P43" i="3"/>
  <c r="P44" i="3" s="1"/>
  <c r="I43" i="3"/>
  <c r="I44" i="3" s="1"/>
  <c r="S43" i="3"/>
  <c r="S44" i="3" s="1"/>
  <c r="T43" i="3"/>
  <c r="T44" i="3" s="1"/>
  <c r="M43" i="3"/>
  <c r="M44" i="3" s="1"/>
  <c r="G43" i="3"/>
  <c r="G44" i="3" s="1"/>
  <c r="W43" i="3"/>
  <c r="W44" i="3" s="1"/>
  <c r="H43" i="3"/>
  <c r="H44" i="3" s="1"/>
  <c r="X43" i="3"/>
  <c r="X44" i="3" s="1"/>
  <c r="Q43" i="3"/>
  <c r="Q44" i="3" s="1"/>
  <c r="K43" i="3"/>
  <c r="K44" i="3" s="1"/>
  <c r="L43" i="3"/>
  <c r="L44" i="3" s="1"/>
  <c r="R267" i="3"/>
  <c r="R268" i="3" s="1"/>
  <c r="U267" i="3"/>
  <c r="U268" i="3" s="1"/>
  <c r="N267" i="3"/>
  <c r="N268" i="3" s="1"/>
  <c r="J267" i="3"/>
  <c r="J268" i="3" s="1"/>
  <c r="F267" i="3"/>
  <c r="F268" i="3" s="1"/>
  <c r="V267" i="3"/>
  <c r="V268" i="3" s="1"/>
  <c r="K267" i="3"/>
  <c r="K268" i="3" s="1"/>
  <c r="L267" i="3"/>
  <c r="L268" i="3" s="1"/>
  <c r="Q267" i="3"/>
  <c r="Q268" i="3" s="1"/>
  <c r="O267" i="3"/>
  <c r="O268" i="3" s="1"/>
  <c r="P267" i="3"/>
  <c r="P268" i="3" s="1"/>
  <c r="E267" i="3"/>
  <c r="E268" i="3" s="1"/>
  <c r="E269" i="3" s="1"/>
  <c r="S267" i="3"/>
  <c r="S268" i="3" s="1"/>
  <c r="T267" i="3"/>
  <c r="T268" i="3" s="1"/>
  <c r="I267" i="3"/>
  <c r="I268" i="3" s="1"/>
  <c r="W267" i="3"/>
  <c r="W268" i="3" s="1"/>
  <c r="H267" i="3"/>
  <c r="H268" i="3" s="1"/>
  <c r="X267" i="3"/>
  <c r="X268" i="3" s="1"/>
  <c r="G267" i="3"/>
  <c r="G268" i="3" s="1"/>
  <c r="M267" i="3"/>
  <c r="M268" i="3" s="1"/>
  <c r="W15" i="3"/>
  <c r="W16" i="3" s="1"/>
  <c r="S15" i="3"/>
  <c r="S16" i="3" s="1"/>
  <c r="O15" i="3"/>
  <c r="O16" i="3" s="1"/>
  <c r="K15" i="3"/>
  <c r="K16" i="3" s="1"/>
  <c r="G15" i="3"/>
  <c r="G16" i="3" s="1"/>
  <c r="X15" i="3"/>
  <c r="X16" i="3" s="1"/>
  <c r="T15" i="3"/>
  <c r="T16" i="3" s="1"/>
  <c r="L15" i="3"/>
  <c r="L16" i="3" s="1"/>
  <c r="H15" i="3"/>
  <c r="H16" i="3" s="1"/>
  <c r="V15" i="3"/>
  <c r="V16" i="3" s="1"/>
  <c r="R15" i="3"/>
  <c r="R16" i="3" s="1"/>
  <c r="N15" i="3"/>
  <c r="N16" i="3" s="1"/>
  <c r="J15" i="3"/>
  <c r="J16" i="3" s="1"/>
  <c r="F15" i="3"/>
  <c r="F16" i="3" s="1"/>
  <c r="P15" i="3"/>
  <c r="P16" i="3" s="1"/>
  <c r="U15" i="3"/>
  <c r="U16" i="3" s="1"/>
  <c r="Q15" i="3"/>
  <c r="Q16" i="3" s="1"/>
  <c r="M15" i="3"/>
  <c r="M16" i="3" s="1"/>
  <c r="I15" i="3"/>
  <c r="I16" i="3" s="1"/>
  <c r="E15" i="3"/>
  <c r="E16" i="3" s="1"/>
  <c r="E17" i="3" s="1"/>
  <c r="R204" i="3"/>
  <c r="R205" i="3" s="1"/>
  <c r="J204" i="3"/>
  <c r="J205" i="3" s="1"/>
  <c r="W204" i="3"/>
  <c r="W205" i="3" s="1"/>
  <c r="O204" i="3"/>
  <c r="O205" i="3" s="1"/>
  <c r="G204" i="3"/>
  <c r="G205" i="3" s="1"/>
  <c r="V204" i="3"/>
  <c r="V205" i="3" s="1"/>
  <c r="N204" i="3"/>
  <c r="N205" i="3" s="1"/>
  <c r="F204" i="3"/>
  <c r="F205" i="3" s="1"/>
  <c r="U204" i="3"/>
  <c r="U205" i="3" s="1"/>
  <c r="S204" i="3"/>
  <c r="S205" i="3" s="1"/>
  <c r="K204" i="3"/>
  <c r="K205" i="3" s="1"/>
  <c r="L204" i="3"/>
  <c r="L205" i="3" s="1"/>
  <c r="Q204" i="3"/>
  <c r="Q205" i="3" s="1"/>
  <c r="P204" i="3"/>
  <c r="P205" i="3" s="1"/>
  <c r="E204" i="3"/>
  <c r="E205" i="3" s="1"/>
  <c r="E206" i="3" s="1"/>
  <c r="T204" i="3"/>
  <c r="T205" i="3" s="1"/>
  <c r="I204" i="3"/>
  <c r="I205" i="3" s="1"/>
  <c r="X204" i="3"/>
  <c r="X205" i="3" s="1"/>
  <c r="H204" i="3"/>
  <c r="H205" i="3" s="1"/>
  <c r="M204" i="3"/>
  <c r="M205" i="3" s="1"/>
  <c r="V5" i="3"/>
  <c r="V6" i="3" s="1"/>
  <c r="R5" i="3"/>
  <c r="R6" i="3" s="1"/>
  <c r="N5" i="3"/>
  <c r="N6" i="3" s="1"/>
  <c r="J5" i="3"/>
  <c r="J6" i="3" s="1"/>
  <c r="F5" i="3"/>
  <c r="F6" i="3" s="1"/>
  <c r="T5" i="3"/>
  <c r="T6" i="3" s="1"/>
  <c r="H5" i="3"/>
  <c r="H6" i="3" s="1"/>
  <c r="O5" i="3"/>
  <c r="O6" i="3" s="1"/>
  <c r="G5" i="3"/>
  <c r="G6" i="3" s="1"/>
  <c r="U5" i="3"/>
  <c r="U6" i="3" s="1"/>
  <c r="Q5" i="3"/>
  <c r="Q6" i="3" s="1"/>
  <c r="M5" i="3"/>
  <c r="M6" i="3" s="1"/>
  <c r="I5" i="3"/>
  <c r="I6" i="3" s="1"/>
  <c r="E5" i="3"/>
  <c r="E6" i="3" s="1"/>
  <c r="E7" i="3" s="1"/>
  <c r="P5" i="3"/>
  <c r="P6" i="3" s="1"/>
  <c r="L5" i="3"/>
  <c r="L6" i="3" s="1"/>
  <c r="W5" i="3"/>
  <c r="W6" i="3" s="1"/>
  <c r="K5" i="3"/>
  <c r="K6" i="3" s="1"/>
  <c r="X5" i="3"/>
  <c r="X6" i="3" s="1"/>
  <c r="S5" i="3"/>
  <c r="S6" i="3" s="1"/>
  <c r="Q4" i="4"/>
  <c r="P46" i="4"/>
  <c r="B13" i="1" s="1"/>
  <c r="X45" i="4" l="1"/>
  <c r="H24" i="3"/>
  <c r="I24" i="3" s="1"/>
  <c r="X30" i="4"/>
  <c r="G73" i="3"/>
  <c r="H73" i="3" s="1"/>
  <c r="I73" i="3" s="1"/>
  <c r="J73" i="3" s="1"/>
  <c r="K73" i="3" s="1"/>
  <c r="L73" i="3" s="1"/>
  <c r="M73" i="3" s="1"/>
  <c r="N73" i="3" s="1"/>
  <c r="O73" i="3" s="1"/>
  <c r="P73" i="3" s="1"/>
  <c r="Q73" i="3" s="1"/>
  <c r="R73" i="3" s="1"/>
  <c r="S73" i="3" s="1"/>
  <c r="T73" i="3" s="1"/>
  <c r="U73" i="3" s="1"/>
  <c r="V73" i="3" s="1"/>
  <c r="W73" i="3" s="1"/>
  <c r="X73" i="3" s="1"/>
  <c r="C73" i="3" s="1"/>
  <c r="R13" i="4" s="1"/>
  <c r="X13" i="4" s="1"/>
  <c r="F45" i="3"/>
  <c r="G45" i="3" s="1"/>
  <c r="H45" i="3" s="1"/>
  <c r="I45" i="3" s="1"/>
  <c r="J45" i="3" s="1"/>
  <c r="K45" i="3" s="1"/>
  <c r="L45" i="3" s="1"/>
  <c r="M45" i="3" s="1"/>
  <c r="N45" i="3" s="1"/>
  <c r="O45" i="3" s="1"/>
  <c r="P45" i="3" s="1"/>
  <c r="Q45" i="3" s="1"/>
  <c r="R45" i="3" s="1"/>
  <c r="S45" i="3" s="1"/>
  <c r="T45" i="3" s="1"/>
  <c r="U45" i="3" s="1"/>
  <c r="V45" i="3" s="1"/>
  <c r="W45" i="3" s="1"/>
  <c r="X45" i="3" s="1"/>
  <c r="C45" i="3" s="1"/>
  <c r="R9" i="4" s="1"/>
  <c r="X9" i="4" s="1"/>
  <c r="F241" i="3"/>
  <c r="X14" i="4"/>
  <c r="G143" i="3"/>
  <c r="H143" i="3" s="1"/>
  <c r="I143" i="3" s="1"/>
  <c r="J143" i="3" s="1"/>
  <c r="K143" i="3" s="1"/>
  <c r="L143" i="3" s="1"/>
  <c r="M143" i="3" s="1"/>
  <c r="N143" i="3" s="1"/>
  <c r="O143" i="3" s="1"/>
  <c r="P143" i="3" s="1"/>
  <c r="Q143" i="3" s="1"/>
  <c r="R143" i="3" s="1"/>
  <c r="S143" i="3" s="1"/>
  <c r="T143" i="3" s="1"/>
  <c r="U143" i="3" s="1"/>
  <c r="V143" i="3" s="1"/>
  <c r="W143" i="3" s="1"/>
  <c r="X143" i="3" s="1"/>
  <c r="C143" i="3" s="1"/>
  <c r="R23" i="4" s="1"/>
  <c r="X23" i="4" s="1"/>
  <c r="F136" i="3"/>
  <c r="G136" i="3" s="1"/>
  <c r="H136" i="3" s="1"/>
  <c r="I136" i="3" s="1"/>
  <c r="J136" i="3" s="1"/>
  <c r="K136" i="3" s="1"/>
  <c r="L136" i="3" s="1"/>
  <c r="M136" i="3" s="1"/>
  <c r="N136" i="3" s="1"/>
  <c r="O136" i="3" s="1"/>
  <c r="P136" i="3" s="1"/>
  <c r="Q136" i="3" s="1"/>
  <c r="R136" i="3" s="1"/>
  <c r="S136" i="3" s="1"/>
  <c r="T136" i="3" s="1"/>
  <c r="U136" i="3" s="1"/>
  <c r="V136" i="3" s="1"/>
  <c r="W136" i="3" s="1"/>
  <c r="X136" i="3" s="1"/>
  <c r="C136" i="3" s="1"/>
  <c r="R22" i="4" s="1"/>
  <c r="X22" i="4" s="1"/>
  <c r="J24" i="3"/>
  <c r="K24" i="3" s="1"/>
  <c r="L24" i="3" s="1"/>
  <c r="M24" i="3" s="1"/>
  <c r="N24" i="3" s="1"/>
  <c r="O24" i="3" s="1"/>
  <c r="P24" i="3" s="1"/>
  <c r="Q24" i="3" s="1"/>
  <c r="R24" i="3" s="1"/>
  <c r="S24" i="3" s="1"/>
  <c r="T24" i="3" s="1"/>
  <c r="U24" i="3" s="1"/>
  <c r="V24" i="3" s="1"/>
  <c r="W24" i="3" s="1"/>
  <c r="X24" i="3" s="1"/>
  <c r="C24" i="3" s="1"/>
  <c r="R6" i="4" s="1"/>
  <c r="X6" i="4" s="1"/>
  <c r="F276" i="3"/>
  <c r="G276" i="3" s="1"/>
  <c r="H276" i="3" s="1"/>
  <c r="F178" i="3"/>
  <c r="G178" i="3" s="1"/>
  <c r="H178" i="3" s="1"/>
  <c r="I178" i="3" s="1"/>
  <c r="J178" i="3" s="1"/>
  <c r="K178" i="3" s="1"/>
  <c r="L178" i="3" s="1"/>
  <c r="M178" i="3" s="1"/>
  <c r="N178" i="3" s="1"/>
  <c r="O178" i="3" s="1"/>
  <c r="P178" i="3" s="1"/>
  <c r="Q178" i="3" s="1"/>
  <c r="R178" i="3" s="1"/>
  <c r="S178" i="3" s="1"/>
  <c r="T178" i="3" s="1"/>
  <c r="U178" i="3" s="1"/>
  <c r="V178" i="3" s="1"/>
  <c r="W178" i="3" s="1"/>
  <c r="X178" i="3" s="1"/>
  <c r="C178" i="3" s="1"/>
  <c r="R28" i="4" s="1"/>
  <c r="X28" i="4" s="1"/>
  <c r="F122" i="3"/>
  <c r="G122" i="3" s="1"/>
  <c r="H122" i="3" s="1"/>
  <c r="I122" i="3" s="1"/>
  <c r="J122" i="3" s="1"/>
  <c r="K122" i="3" s="1"/>
  <c r="L122" i="3" s="1"/>
  <c r="M122" i="3" s="1"/>
  <c r="N122" i="3" s="1"/>
  <c r="O122" i="3" s="1"/>
  <c r="P122" i="3" s="1"/>
  <c r="Q122" i="3" s="1"/>
  <c r="R122" i="3" s="1"/>
  <c r="S122" i="3" s="1"/>
  <c r="T122" i="3" s="1"/>
  <c r="U122" i="3" s="1"/>
  <c r="V122" i="3" s="1"/>
  <c r="W122" i="3" s="1"/>
  <c r="X122" i="3" s="1"/>
  <c r="C122" i="3" s="1"/>
  <c r="R20" i="4" s="1"/>
  <c r="X20" i="4" s="1"/>
  <c r="G31" i="3"/>
  <c r="H31" i="3" s="1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S31" i="3" s="1"/>
  <c r="T31" i="3" s="1"/>
  <c r="U31" i="3" s="1"/>
  <c r="V31" i="3" s="1"/>
  <c r="W31" i="3" s="1"/>
  <c r="X31" i="3" s="1"/>
  <c r="C31" i="3" s="1"/>
  <c r="R7" i="4" s="1"/>
  <c r="X7" i="4" s="1"/>
  <c r="G255" i="3"/>
  <c r="H255" i="3" s="1"/>
  <c r="I255" i="3" s="1"/>
  <c r="J255" i="3" s="1"/>
  <c r="K255" i="3" s="1"/>
  <c r="L255" i="3" s="1"/>
  <c r="M255" i="3" s="1"/>
  <c r="N255" i="3" s="1"/>
  <c r="O255" i="3" s="1"/>
  <c r="P255" i="3" s="1"/>
  <c r="Q255" i="3" s="1"/>
  <c r="R255" i="3" s="1"/>
  <c r="S255" i="3" s="1"/>
  <c r="T255" i="3" s="1"/>
  <c r="U255" i="3" s="1"/>
  <c r="V255" i="3" s="1"/>
  <c r="W255" i="3" s="1"/>
  <c r="X255" i="3" s="1"/>
  <c r="C255" i="3" s="1"/>
  <c r="R39" i="4" s="1"/>
  <c r="X39" i="4" s="1"/>
  <c r="F87" i="3"/>
  <c r="G87" i="3" s="1"/>
  <c r="H87" i="3" s="1"/>
  <c r="I87" i="3" s="1"/>
  <c r="J87" i="3" s="1"/>
  <c r="K87" i="3" s="1"/>
  <c r="L87" i="3" s="1"/>
  <c r="M87" i="3" s="1"/>
  <c r="N87" i="3" s="1"/>
  <c r="O87" i="3" s="1"/>
  <c r="P87" i="3" s="1"/>
  <c r="Q87" i="3" s="1"/>
  <c r="R87" i="3" s="1"/>
  <c r="S87" i="3" s="1"/>
  <c r="T87" i="3" s="1"/>
  <c r="U87" i="3" s="1"/>
  <c r="V87" i="3" s="1"/>
  <c r="W87" i="3" s="1"/>
  <c r="X87" i="3" s="1"/>
  <c r="C87" i="3" s="1"/>
  <c r="R15" i="4" s="1"/>
  <c r="X15" i="4" s="1"/>
  <c r="F38" i="3"/>
  <c r="F17" i="3"/>
  <c r="G17" i="3" s="1"/>
  <c r="H17" i="3" s="1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T17" i="3" s="1"/>
  <c r="U17" i="3" s="1"/>
  <c r="V17" i="3" s="1"/>
  <c r="W17" i="3" s="1"/>
  <c r="X17" i="3" s="1"/>
  <c r="C17" i="3" s="1"/>
  <c r="R5" i="4" s="1"/>
  <c r="X5" i="4" s="1"/>
  <c r="G101" i="3"/>
  <c r="H101" i="3" s="1"/>
  <c r="I101" i="3" s="1"/>
  <c r="F157" i="3"/>
  <c r="G157" i="3" s="1"/>
  <c r="H157" i="3" s="1"/>
  <c r="I157" i="3" s="1"/>
  <c r="J157" i="3" s="1"/>
  <c r="K157" i="3" s="1"/>
  <c r="L157" i="3" s="1"/>
  <c r="M157" i="3" s="1"/>
  <c r="N157" i="3" s="1"/>
  <c r="O157" i="3" s="1"/>
  <c r="P157" i="3" s="1"/>
  <c r="Q157" i="3" s="1"/>
  <c r="R157" i="3" s="1"/>
  <c r="S157" i="3" s="1"/>
  <c r="T157" i="3" s="1"/>
  <c r="U157" i="3" s="1"/>
  <c r="V157" i="3" s="1"/>
  <c r="W157" i="3" s="1"/>
  <c r="X157" i="3" s="1"/>
  <c r="C157" i="3" s="1"/>
  <c r="R25" i="4" s="1"/>
  <c r="X25" i="4" s="1"/>
  <c r="G38" i="3"/>
  <c r="H38" i="3" s="1"/>
  <c r="I38" i="3" s="1"/>
  <c r="J38" i="3" s="1"/>
  <c r="K38" i="3" s="1"/>
  <c r="L38" i="3" s="1"/>
  <c r="M38" i="3" s="1"/>
  <c r="N38" i="3" s="1"/>
  <c r="O38" i="3" s="1"/>
  <c r="P38" i="3" s="1"/>
  <c r="Q38" i="3" s="1"/>
  <c r="R38" i="3" s="1"/>
  <c r="S38" i="3" s="1"/>
  <c r="T38" i="3" s="1"/>
  <c r="U38" i="3" s="1"/>
  <c r="V38" i="3" s="1"/>
  <c r="W38" i="3" s="1"/>
  <c r="X38" i="3" s="1"/>
  <c r="C38" i="3" s="1"/>
  <c r="R8" i="4" s="1"/>
  <c r="X8" i="4" s="1"/>
  <c r="J101" i="3"/>
  <c r="K101" i="3" s="1"/>
  <c r="L101" i="3" s="1"/>
  <c r="M101" i="3" s="1"/>
  <c r="N101" i="3" s="1"/>
  <c r="O101" i="3" s="1"/>
  <c r="P101" i="3" s="1"/>
  <c r="Q101" i="3" s="1"/>
  <c r="R101" i="3" s="1"/>
  <c r="S101" i="3" s="1"/>
  <c r="T101" i="3" s="1"/>
  <c r="U101" i="3" s="1"/>
  <c r="V101" i="3" s="1"/>
  <c r="W101" i="3" s="1"/>
  <c r="X101" i="3" s="1"/>
  <c r="C101" i="3" s="1"/>
  <c r="R17" i="4" s="1"/>
  <c r="X17" i="4" s="1"/>
  <c r="F213" i="3"/>
  <c r="G213" i="3" s="1"/>
  <c r="H213" i="3" s="1"/>
  <c r="I213" i="3" s="1"/>
  <c r="J213" i="3" s="1"/>
  <c r="K213" i="3" s="1"/>
  <c r="L213" i="3" s="1"/>
  <c r="M213" i="3" s="1"/>
  <c r="N213" i="3" s="1"/>
  <c r="O213" i="3" s="1"/>
  <c r="P213" i="3" s="1"/>
  <c r="Q213" i="3" s="1"/>
  <c r="R213" i="3" s="1"/>
  <c r="S213" i="3" s="1"/>
  <c r="T213" i="3" s="1"/>
  <c r="U213" i="3" s="1"/>
  <c r="V213" i="3" s="1"/>
  <c r="W213" i="3" s="1"/>
  <c r="X213" i="3" s="1"/>
  <c r="C213" i="3" s="1"/>
  <c r="R33" i="4" s="1"/>
  <c r="X33" i="4" s="1"/>
  <c r="F248" i="3"/>
  <c r="G248" i="3" s="1"/>
  <c r="H248" i="3" s="1"/>
  <c r="I248" i="3" s="1"/>
  <c r="J248" i="3" s="1"/>
  <c r="K248" i="3" s="1"/>
  <c r="L248" i="3" s="1"/>
  <c r="M248" i="3" s="1"/>
  <c r="N248" i="3" s="1"/>
  <c r="O248" i="3" s="1"/>
  <c r="P248" i="3" s="1"/>
  <c r="Q248" i="3" s="1"/>
  <c r="R248" i="3" s="1"/>
  <c r="S248" i="3" s="1"/>
  <c r="T248" i="3" s="1"/>
  <c r="U248" i="3" s="1"/>
  <c r="V248" i="3" s="1"/>
  <c r="W248" i="3" s="1"/>
  <c r="X248" i="3" s="1"/>
  <c r="C248" i="3" s="1"/>
  <c r="R38" i="4" s="1"/>
  <c r="X38" i="4" s="1"/>
  <c r="G150" i="3"/>
  <c r="H150" i="3" s="1"/>
  <c r="I150" i="3" s="1"/>
  <c r="J150" i="3" s="1"/>
  <c r="K150" i="3" s="1"/>
  <c r="L150" i="3" s="1"/>
  <c r="M150" i="3" s="1"/>
  <c r="N150" i="3" s="1"/>
  <c r="O150" i="3" s="1"/>
  <c r="P150" i="3" s="1"/>
  <c r="Q150" i="3" s="1"/>
  <c r="R150" i="3" s="1"/>
  <c r="S150" i="3" s="1"/>
  <c r="T150" i="3" s="1"/>
  <c r="U150" i="3" s="1"/>
  <c r="V150" i="3" s="1"/>
  <c r="W150" i="3" s="1"/>
  <c r="X150" i="3" s="1"/>
  <c r="C150" i="3" s="1"/>
  <c r="R24" i="4" s="1"/>
  <c r="X24" i="4" s="1"/>
  <c r="F269" i="3"/>
  <c r="G269" i="3" s="1"/>
  <c r="H269" i="3" s="1"/>
  <c r="I269" i="3" s="1"/>
  <c r="J269" i="3" s="1"/>
  <c r="K269" i="3" s="1"/>
  <c r="L269" i="3" s="1"/>
  <c r="M269" i="3" s="1"/>
  <c r="N269" i="3" s="1"/>
  <c r="O269" i="3" s="1"/>
  <c r="P269" i="3" s="1"/>
  <c r="Q269" i="3" s="1"/>
  <c r="R269" i="3" s="1"/>
  <c r="S269" i="3" s="1"/>
  <c r="T269" i="3" s="1"/>
  <c r="U269" i="3" s="1"/>
  <c r="V269" i="3" s="1"/>
  <c r="W269" i="3" s="1"/>
  <c r="X269" i="3" s="1"/>
  <c r="C269" i="3" s="1"/>
  <c r="R41" i="4" s="1"/>
  <c r="X41" i="4" s="1"/>
  <c r="F199" i="3"/>
  <c r="G199" i="3" s="1"/>
  <c r="H199" i="3" s="1"/>
  <c r="I199" i="3" s="1"/>
  <c r="J199" i="3" s="1"/>
  <c r="K199" i="3" s="1"/>
  <c r="L199" i="3" s="1"/>
  <c r="M199" i="3" s="1"/>
  <c r="N199" i="3" s="1"/>
  <c r="O199" i="3" s="1"/>
  <c r="P199" i="3" s="1"/>
  <c r="Q199" i="3" s="1"/>
  <c r="R199" i="3" s="1"/>
  <c r="S199" i="3" s="1"/>
  <c r="T199" i="3" s="1"/>
  <c r="U199" i="3" s="1"/>
  <c r="V199" i="3" s="1"/>
  <c r="W199" i="3" s="1"/>
  <c r="X199" i="3" s="1"/>
  <c r="C199" i="3" s="1"/>
  <c r="R31" i="4" s="1"/>
  <c r="X31" i="4" s="1"/>
  <c r="F59" i="3"/>
  <c r="G59" i="3" s="1"/>
  <c r="H59" i="3" s="1"/>
  <c r="I59" i="3" s="1"/>
  <c r="J59" i="3" s="1"/>
  <c r="K59" i="3" s="1"/>
  <c r="L59" i="3" s="1"/>
  <c r="M59" i="3" s="1"/>
  <c r="N59" i="3" s="1"/>
  <c r="O59" i="3" s="1"/>
  <c r="P59" i="3" s="1"/>
  <c r="Q59" i="3" s="1"/>
  <c r="R59" i="3" s="1"/>
  <c r="S59" i="3" s="1"/>
  <c r="T59" i="3" s="1"/>
  <c r="U59" i="3" s="1"/>
  <c r="V59" i="3" s="1"/>
  <c r="W59" i="3" s="1"/>
  <c r="X59" i="3" s="1"/>
  <c r="C59" i="3" s="1"/>
  <c r="R11" i="4" s="1"/>
  <c r="X11" i="4" s="1"/>
  <c r="F290" i="3"/>
  <c r="G290" i="3" s="1"/>
  <c r="H290" i="3" s="1"/>
  <c r="I290" i="3" s="1"/>
  <c r="J290" i="3" s="1"/>
  <c r="K290" i="3" s="1"/>
  <c r="L290" i="3" s="1"/>
  <c r="M290" i="3" s="1"/>
  <c r="N290" i="3" s="1"/>
  <c r="O290" i="3" s="1"/>
  <c r="P290" i="3" s="1"/>
  <c r="Q290" i="3" s="1"/>
  <c r="R290" i="3" s="1"/>
  <c r="S290" i="3" s="1"/>
  <c r="T290" i="3" s="1"/>
  <c r="U290" i="3" s="1"/>
  <c r="V290" i="3" s="1"/>
  <c r="W290" i="3" s="1"/>
  <c r="X290" i="3" s="1"/>
  <c r="C290" i="3" s="1"/>
  <c r="R44" i="4" s="1"/>
  <c r="X44" i="4" s="1"/>
  <c r="F164" i="3"/>
  <c r="G164" i="3" s="1"/>
  <c r="H164" i="3" s="1"/>
  <c r="I164" i="3" s="1"/>
  <c r="J164" i="3" s="1"/>
  <c r="K164" i="3" s="1"/>
  <c r="L164" i="3" s="1"/>
  <c r="M164" i="3" s="1"/>
  <c r="N164" i="3" s="1"/>
  <c r="O164" i="3" s="1"/>
  <c r="P164" i="3" s="1"/>
  <c r="Q164" i="3" s="1"/>
  <c r="R164" i="3" s="1"/>
  <c r="S164" i="3" s="1"/>
  <c r="T164" i="3" s="1"/>
  <c r="U164" i="3" s="1"/>
  <c r="V164" i="3" s="1"/>
  <c r="W164" i="3" s="1"/>
  <c r="X164" i="3" s="1"/>
  <c r="C164" i="3" s="1"/>
  <c r="R26" i="4" s="1"/>
  <c r="X26" i="4" s="1"/>
  <c r="F94" i="3"/>
  <c r="G94" i="3" s="1"/>
  <c r="H94" i="3" s="1"/>
  <c r="I94" i="3" s="1"/>
  <c r="J94" i="3" s="1"/>
  <c r="K94" i="3" s="1"/>
  <c r="L94" i="3" s="1"/>
  <c r="M94" i="3" s="1"/>
  <c r="N94" i="3" s="1"/>
  <c r="O94" i="3" s="1"/>
  <c r="P94" i="3" s="1"/>
  <c r="Q94" i="3" s="1"/>
  <c r="R94" i="3" s="1"/>
  <c r="S94" i="3" s="1"/>
  <c r="T94" i="3" s="1"/>
  <c r="U94" i="3" s="1"/>
  <c r="V94" i="3" s="1"/>
  <c r="W94" i="3" s="1"/>
  <c r="X94" i="3" s="1"/>
  <c r="C94" i="3" s="1"/>
  <c r="R16" i="4" s="1"/>
  <c r="X16" i="4" s="1"/>
  <c r="F129" i="3"/>
  <c r="G129" i="3" s="1"/>
  <c r="H129" i="3" s="1"/>
  <c r="I129" i="3" s="1"/>
  <c r="J129" i="3" s="1"/>
  <c r="K129" i="3" s="1"/>
  <c r="L129" i="3" s="1"/>
  <c r="M129" i="3" s="1"/>
  <c r="N129" i="3" s="1"/>
  <c r="O129" i="3" s="1"/>
  <c r="P129" i="3" s="1"/>
  <c r="Q129" i="3" s="1"/>
  <c r="R129" i="3" s="1"/>
  <c r="S129" i="3" s="1"/>
  <c r="T129" i="3" s="1"/>
  <c r="U129" i="3" s="1"/>
  <c r="V129" i="3" s="1"/>
  <c r="W129" i="3" s="1"/>
  <c r="X129" i="3" s="1"/>
  <c r="C129" i="3" s="1"/>
  <c r="R21" i="4" s="1"/>
  <c r="X21" i="4" s="1"/>
  <c r="G241" i="3"/>
  <c r="H241" i="3" s="1"/>
  <c r="I241" i="3" s="1"/>
  <c r="J241" i="3" s="1"/>
  <c r="K241" i="3" s="1"/>
  <c r="L241" i="3" s="1"/>
  <c r="M241" i="3" s="1"/>
  <c r="N241" i="3" s="1"/>
  <c r="O241" i="3" s="1"/>
  <c r="P241" i="3" s="1"/>
  <c r="Q241" i="3" s="1"/>
  <c r="R241" i="3" s="1"/>
  <c r="S241" i="3" s="1"/>
  <c r="T241" i="3" s="1"/>
  <c r="U241" i="3" s="1"/>
  <c r="V241" i="3" s="1"/>
  <c r="W241" i="3" s="1"/>
  <c r="X241" i="3" s="1"/>
  <c r="C241" i="3" s="1"/>
  <c r="R37" i="4" s="1"/>
  <c r="X37" i="4" s="1"/>
  <c r="F185" i="3"/>
  <c r="G185" i="3" s="1"/>
  <c r="H185" i="3" s="1"/>
  <c r="I185" i="3" s="1"/>
  <c r="J185" i="3" s="1"/>
  <c r="K185" i="3" s="1"/>
  <c r="L185" i="3" s="1"/>
  <c r="M185" i="3" s="1"/>
  <c r="N185" i="3" s="1"/>
  <c r="O185" i="3" s="1"/>
  <c r="P185" i="3" s="1"/>
  <c r="Q185" i="3" s="1"/>
  <c r="R185" i="3" s="1"/>
  <c r="S185" i="3" s="1"/>
  <c r="T185" i="3" s="1"/>
  <c r="U185" i="3" s="1"/>
  <c r="V185" i="3" s="1"/>
  <c r="W185" i="3" s="1"/>
  <c r="X185" i="3" s="1"/>
  <c r="C185" i="3" s="1"/>
  <c r="R29" i="4" s="1"/>
  <c r="X29" i="4" s="1"/>
  <c r="I276" i="3"/>
  <c r="J276" i="3" s="1"/>
  <c r="K276" i="3" s="1"/>
  <c r="L276" i="3" s="1"/>
  <c r="M276" i="3" s="1"/>
  <c r="N276" i="3" s="1"/>
  <c r="O276" i="3" s="1"/>
  <c r="P276" i="3" s="1"/>
  <c r="Q276" i="3" s="1"/>
  <c r="R276" i="3" s="1"/>
  <c r="S276" i="3" s="1"/>
  <c r="T276" i="3" s="1"/>
  <c r="U276" i="3" s="1"/>
  <c r="V276" i="3" s="1"/>
  <c r="W276" i="3" s="1"/>
  <c r="X276" i="3" s="1"/>
  <c r="C276" i="3" s="1"/>
  <c r="R42" i="4" s="1"/>
  <c r="X42" i="4" s="1"/>
  <c r="F66" i="3"/>
  <c r="G66" i="3" s="1"/>
  <c r="H66" i="3" s="1"/>
  <c r="I66" i="3" s="1"/>
  <c r="J66" i="3" s="1"/>
  <c r="K66" i="3" s="1"/>
  <c r="L66" i="3" s="1"/>
  <c r="M66" i="3" s="1"/>
  <c r="N66" i="3" s="1"/>
  <c r="O66" i="3" s="1"/>
  <c r="P66" i="3" s="1"/>
  <c r="Q66" i="3" s="1"/>
  <c r="R66" i="3" s="1"/>
  <c r="S66" i="3" s="1"/>
  <c r="T66" i="3" s="1"/>
  <c r="U66" i="3" s="1"/>
  <c r="V66" i="3" s="1"/>
  <c r="W66" i="3" s="1"/>
  <c r="X66" i="3" s="1"/>
  <c r="C66" i="3" s="1"/>
  <c r="R12" i="4" s="1"/>
  <c r="X12" i="4" s="1"/>
  <c r="F171" i="3"/>
  <c r="G171" i="3" s="1"/>
  <c r="H171" i="3" s="1"/>
  <c r="I171" i="3" s="1"/>
  <c r="J171" i="3" s="1"/>
  <c r="K171" i="3" s="1"/>
  <c r="L171" i="3" s="1"/>
  <c r="M171" i="3" s="1"/>
  <c r="N171" i="3" s="1"/>
  <c r="O171" i="3" s="1"/>
  <c r="P171" i="3" s="1"/>
  <c r="Q171" i="3" s="1"/>
  <c r="R171" i="3" s="1"/>
  <c r="S171" i="3" s="1"/>
  <c r="T171" i="3" s="1"/>
  <c r="U171" i="3" s="1"/>
  <c r="V171" i="3" s="1"/>
  <c r="W171" i="3" s="1"/>
  <c r="X171" i="3" s="1"/>
  <c r="C171" i="3" s="1"/>
  <c r="R27" i="4" s="1"/>
  <c r="X27" i="4" s="1"/>
  <c r="G227" i="3"/>
  <c r="H227" i="3" s="1"/>
  <c r="I227" i="3" s="1"/>
  <c r="J227" i="3" s="1"/>
  <c r="K227" i="3" s="1"/>
  <c r="L227" i="3" s="1"/>
  <c r="M227" i="3" s="1"/>
  <c r="N227" i="3" s="1"/>
  <c r="O227" i="3" s="1"/>
  <c r="P227" i="3" s="1"/>
  <c r="Q227" i="3" s="1"/>
  <c r="R227" i="3" s="1"/>
  <c r="S227" i="3" s="1"/>
  <c r="T227" i="3" s="1"/>
  <c r="U227" i="3" s="1"/>
  <c r="V227" i="3" s="1"/>
  <c r="W227" i="3" s="1"/>
  <c r="X227" i="3" s="1"/>
  <c r="C227" i="3" s="1"/>
  <c r="R35" i="4" s="1"/>
  <c r="X35" i="4" s="1"/>
  <c r="G234" i="3"/>
  <c r="H234" i="3" s="1"/>
  <c r="I234" i="3" s="1"/>
  <c r="J234" i="3" s="1"/>
  <c r="K234" i="3" s="1"/>
  <c r="L234" i="3" s="1"/>
  <c r="M234" i="3" s="1"/>
  <c r="N234" i="3" s="1"/>
  <c r="O234" i="3" s="1"/>
  <c r="P234" i="3" s="1"/>
  <c r="Q234" i="3" s="1"/>
  <c r="R234" i="3" s="1"/>
  <c r="S234" i="3" s="1"/>
  <c r="T234" i="3" s="1"/>
  <c r="U234" i="3" s="1"/>
  <c r="V234" i="3" s="1"/>
  <c r="W234" i="3" s="1"/>
  <c r="X234" i="3" s="1"/>
  <c r="C234" i="3" s="1"/>
  <c r="R36" i="4" s="1"/>
  <c r="X36" i="4" s="1"/>
  <c r="F206" i="3"/>
  <c r="G206" i="3" s="1"/>
  <c r="H206" i="3" s="1"/>
  <c r="I206" i="3" s="1"/>
  <c r="J206" i="3" s="1"/>
  <c r="K206" i="3" s="1"/>
  <c r="L206" i="3" s="1"/>
  <c r="M206" i="3" s="1"/>
  <c r="N206" i="3" s="1"/>
  <c r="O206" i="3" s="1"/>
  <c r="P206" i="3" s="1"/>
  <c r="Q206" i="3" s="1"/>
  <c r="R206" i="3" s="1"/>
  <c r="S206" i="3" s="1"/>
  <c r="T206" i="3" s="1"/>
  <c r="U206" i="3" s="1"/>
  <c r="V206" i="3" s="1"/>
  <c r="W206" i="3" s="1"/>
  <c r="X206" i="3" s="1"/>
  <c r="C206" i="3" s="1"/>
  <c r="R32" i="4" s="1"/>
  <c r="X32" i="4" s="1"/>
  <c r="Q46" i="4"/>
  <c r="B17" i="1" s="1"/>
  <c r="C8" i="3"/>
  <c r="F283" i="3"/>
  <c r="G283" i="3" s="1"/>
  <c r="H283" i="3" s="1"/>
  <c r="I283" i="3" s="1"/>
  <c r="J283" i="3" s="1"/>
  <c r="K283" i="3" s="1"/>
  <c r="L283" i="3" s="1"/>
  <c r="M283" i="3" s="1"/>
  <c r="N283" i="3" s="1"/>
  <c r="O283" i="3" s="1"/>
  <c r="P283" i="3" s="1"/>
  <c r="Q283" i="3" s="1"/>
  <c r="R283" i="3" s="1"/>
  <c r="S283" i="3" s="1"/>
  <c r="T283" i="3" s="1"/>
  <c r="U283" i="3" s="1"/>
  <c r="V283" i="3" s="1"/>
  <c r="W283" i="3" s="1"/>
  <c r="X283" i="3" s="1"/>
  <c r="C283" i="3" s="1"/>
  <c r="R43" i="4" s="1"/>
  <c r="X43" i="4" s="1"/>
  <c r="F108" i="3"/>
  <c r="G108" i="3" s="1"/>
  <c r="H108" i="3" s="1"/>
  <c r="I108" i="3" s="1"/>
  <c r="J108" i="3" s="1"/>
  <c r="K108" i="3" s="1"/>
  <c r="L108" i="3" s="1"/>
  <c r="M108" i="3" s="1"/>
  <c r="N108" i="3" s="1"/>
  <c r="O108" i="3" s="1"/>
  <c r="P108" i="3" s="1"/>
  <c r="Q108" i="3" s="1"/>
  <c r="R108" i="3" s="1"/>
  <c r="S108" i="3" s="1"/>
  <c r="T108" i="3" s="1"/>
  <c r="U108" i="3" s="1"/>
  <c r="V108" i="3" s="1"/>
  <c r="W108" i="3" s="1"/>
  <c r="X108" i="3" s="1"/>
  <c r="C108" i="3" s="1"/>
  <c r="R18" i="4" s="1"/>
  <c r="X18" i="4" s="1"/>
  <c r="F262" i="3"/>
  <c r="G262" i="3" s="1"/>
  <c r="H262" i="3" s="1"/>
  <c r="I262" i="3" s="1"/>
  <c r="J262" i="3" s="1"/>
  <c r="K262" i="3" s="1"/>
  <c r="L262" i="3" s="1"/>
  <c r="M262" i="3" s="1"/>
  <c r="N262" i="3" s="1"/>
  <c r="O262" i="3" s="1"/>
  <c r="P262" i="3" s="1"/>
  <c r="Q262" i="3" s="1"/>
  <c r="R262" i="3" s="1"/>
  <c r="S262" i="3" s="1"/>
  <c r="T262" i="3" s="1"/>
  <c r="U262" i="3" s="1"/>
  <c r="V262" i="3" s="1"/>
  <c r="W262" i="3" s="1"/>
  <c r="X262" i="3" s="1"/>
  <c r="C262" i="3" s="1"/>
  <c r="R40" i="4" s="1"/>
  <c r="X40" i="4" s="1"/>
  <c r="F52" i="3"/>
  <c r="G52" i="3" s="1"/>
  <c r="H52" i="3" s="1"/>
  <c r="I52" i="3" s="1"/>
  <c r="J52" i="3" s="1"/>
  <c r="K52" i="3" s="1"/>
  <c r="L52" i="3" s="1"/>
  <c r="M52" i="3" s="1"/>
  <c r="N52" i="3" s="1"/>
  <c r="O52" i="3" s="1"/>
  <c r="P52" i="3" s="1"/>
  <c r="Q52" i="3" s="1"/>
  <c r="R52" i="3" s="1"/>
  <c r="S52" i="3" s="1"/>
  <c r="T52" i="3" s="1"/>
  <c r="U52" i="3" s="1"/>
  <c r="V52" i="3" s="1"/>
  <c r="W52" i="3" s="1"/>
  <c r="X52" i="3" s="1"/>
  <c r="C52" i="3" s="1"/>
  <c r="R10" i="4" s="1"/>
  <c r="X10" i="4" s="1"/>
  <c r="F220" i="3"/>
  <c r="G220" i="3" s="1"/>
  <c r="H220" i="3" s="1"/>
  <c r="I220" i="3" s="1"/>
  <c r="J220" i="3" s="1"/>
  <c r="K220" i="3" s="1"/>
  <c r="L220" i="3" s="1"/>
  <c r="M220" i="3" s="1"/>
  <c r="N220" i="3" s="1"/>
  <c r="O220" i="3" s="1"/>
  <c r="P220" i="3" s="1"/>
  <c r="Q220" i="3" s="1"/>
  <c r="R220" i="3" s="1"/>
  <c r="S220" i="3" s="1"/>
  <c r="T220" i="3" s="1"/>
  <c r="U220" i="3" s="1"/>
  <c r="V220" i="3" s="1"/>
  <c r="W220" i="3" s="1"/>
  <c r="X220" i="3" s="1"/>
  <c r="C220" i="3" s="1"/>
  <c r="R34" i="4" s="1"/>
  <c r="X34" i="4" s="1"/>
  <c r="F115" i="3"/>
  <c r="G115" i="3" s="1"/>
  <c r="H115" i="3" s="1"/>
  <c r="I115" i="3" s="1"/>
  <c r="J115" i="3" s="1"/>
  <c r="K115" i="3" s="1"/>
  <c r="L115" i="3" s="1"/>
  <c r="M115" i="3" s="1"/>
  <c r="N115" i="3" s="1"/>
  <c r="O115" i="3" s="1"/>
  <c r="P115" i="3" s="1"/>
  <c r="Q115" i="3" s="1"/>
  <c r="R115" i="3" s="1"/>
  <c r="S115" i="3" s="1"/>
  <c r="T115" i="3" s="1"/>
  <c r="U115" i="3" s="1"/>
  <c r="V115" i="3" s="1"/>
  <c r="W115" i="3" s="1"/>
  <c r="X115" i="3" s="1"/>
  <c r="C115" i="3" s="1"/>
  <c r="R19" i="4" s="1"/>
  <c r="X19" i="4" s="1"/>
  <c r="F7" i="3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C7" i="3" s="1"/>
  <c r="V4" i="4" s="1"/>
  <c r="V46" i="4" l="1"/>
  <c r="B11" i="1" s="1"/>
  <c r="W8" i="3"/>
  <c r="W9" i="3" s="1"/>
  <c r="S8" i="3"/>
  <c r="S9" i="3" s="1"/>
  <c r="O8" i="3"/>
  <c r="O9" i="3" s="1"/>
  <c r="K8" i="3"/>
  <c r="K9" i="3" s="1"/>
  <c r="G8" i="3"/>
  <c r="G9" i="3" s="1"/>
  <c r="T8" i="3"/>
  <c r="T9" i="3" s="1"/>
  <c r="H8" i="3"/>
  <c r="H9" i="3" s="1"/>
  <c r="V8" i="3"/>
  <c r="V9" i="3" s="1"/>
  <c r="R8" i="3"/>
  <c r="R9" i="3" s="1"/>
  <c r="N8" i="3"/>
  <c r="N9" i="3" s="1"/>
  <c r="J8" i="3"/>
  <c r="J9" i="3" s="1"/>
  <c r="F8" i="3"/>
  <c r="F9" i="3" s="1"/>
  <c r="X8" i="3"/>
  <c r="X9" i="3" s="1"/>
  <c r="L8" i="3"/>
  <c r="L9" i="3" s="1"/>
  <c r="U8" i="3"/>
  <c r="U9" i="3" s="1"/>
  <c r="Q8" i="3"/>
  <c r="Q9" i="3" s="1"/>
  <c r="M8" i="3"/>
  <c r="M9" i="3" s="1"/>
  <c r="I8" i="3"/>
  <c r="I9" i="3" s="1"/>
  <c r="E8" i="3"/>
  <c r="E9" i="3" s="1"/>
  <c r="E10" i="3" s="1"/>
  <c r="P8" i="3"/>
  <c r="P9" i="3" s="1"/>
  <c r="F10" i="3" l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V10" i="3" s="1"/>
  <c r="W10" i="3" s="1"/>
  <c r="X10" i="3" s="1"/>
  <c r="C10" i="3" s="1"/>
  <c r="R4" i="4" s="1"/>
  <c r="R46" i="4" l="1"/>
  <c r="B18" i="1" s="1"/>
  <c r="X4" i="4"/>
  <c r="X46" i="4" s="1"/>
  <c r="B19" i="1" s="1"/>
</calcChain>
</file>

<file path=xl/sharedStrings.xml><?xml version="1.0" encoding="utf-8"?>
<sst xmlns="http://schemas.openxmlformats.org/spreadsheetml/2006/main" count="398" uniqueCount="149">
  <si>
    <t>diskonta likme</t>
  </si>
  <si>
    <t>periods (gads)</t>
  </si>
  <si>
    <t>Kopējās investīcijas, EUR</t>
  </si>
  <si>
    <t>Uzturēšanas izdevumi, EUR/gadā</t>
  </si>
  <si>
    <t>(1)</t>
  </si>
  <si>
    <t>(2)</t>
  </si>
  <si>
    <t>(3)</t>
  </si>
  <si>
    <t>(4)=(1)-(2)-(3)</t>
  </si>
  <si>
    <t>t.sk. jauno uzņēmumu skaits</t>
  </si>
  <si>
    <t>Net Present Value (NPV)</t>
  </si>
  <si>
    <t>Total NPV</t>
  </si>
  <si>
    <t>Novads42</t>
  </si>
  <si>
    <t>ATVK42_C</t>
  </si>
  <si>
    <t>Ādažu novads</t>
  </si>
  <si>
    <t>804400</t>
  </si>
  <si>
    <t>Aizkraukles novads</t>
  </si>
  <si>
    <t>320200</t>
  </si>
  <si>
    <t>Alūksnes novads</t>
  </si>
  <si>
    <t>360200</t>
  </si>
  <si>
    <t>Augšdaugavas novads</t>
  </si>
  <si>
    <t>440200</t>
  </si>
  <si>
    <t>Balvu novads</t>
  </si>
  <si>
    <t>380200</t>
  </si>
  <si>
    <t>Bauskas novads</t>
  </si>
  <si>
    <t>400200</t>
  </si>
  <si>
    <t>Cēsu novads</t>
  </si>
  <si>
    <t>420200</t>
  </si>
  <si>
    <t>Daugavpils</t>
  </si>
  <si>
    <t>050000</t>
  </si>
  <si>
    <t>Dienvidkurzemes novads</t>
  </si>
  <si>
    <t>640200</t>
  </si>
  <si>
    <t>Dobeles novads</t>
  </si>
  <si>
    <t>460200</t>
  </si>
  <si>
    <t>Gulbenes novads</t>
  </si>
  <si>
    <t>500200</t>
  </si>
  <si>
    <t>Jēkabpils novads</t>
  </si>
  <si>
    <t>560200</t>
  </si>
  <si>
    <t>Jelgava</t>
  </si>
  <si>
    <t>090000</t>
  </si>
  <si>
    <t>Jelgavas novads</t>
  </si>
  <si>
    <t>540200</t>
  </si>
  <si>
    <t>Jūrmala</t>
  </si>
  <si>
    <t>130000</t>
  </si>
  <si>
    <t>Ķekavas novads</t>
  </si>
  <si>
    <t>800800</t>
  </si>
  <si>
    <t>Krāslavas novads</t>
  </si>
  <si>
    <t>600200</t>
  </si>
  <si>
    <t>Kuldīgas novads</t>
  </si>
  <si>
    <t>620200</t>
  </si>
  <si>
    <t>Liepāja</t>
  </si>
  <si>
    <t>170000</t>
  </si>
  <si>
    <t>Limbažu novads</t>
  </si>
  <si>
    <t>660200</t>
  </si>
  <si>
    <t>Līvānu novads</t>
  </si>
  <si>
    <t>761200</t>
  </si>
  <si>
    <t>Ludzas novads</t>
  </si>
  <si>
    <t>680200</t>
  </si>
  <si>
    <t>Madonas novads</t>
  </si>
  <si>
    <t>700200</t>
  </si>
  <si>
    <t>Mārupes novads</t>
  </si>
  <si>
    <t>807600</t>
  </si>
  <si>
    <t>Ogres novads</t>
  </si>
  <si>
    <t>740200</t>
  </si>
  <si>
    <t>Olaines novads</t>
  </si>
  <si>
    <t>801000</t>
  </si>
  <si>
    <t>Preiļu novads</t>
  </si>
  <si>
    <t>760200</t>
  </si>
  <si>
    <t>Rēzekne</t>
  </si>
  <si>
    <t>210000</t>
  </si>
  <si>
    <t>Rēzeknes novads</t>
  </si>
  <si>
    <t>780200</t>
  </si>
  <si>
    <t>Rīga</t>
  </si>
  <si>
    <t>010000</t>
  </si>
  <si>
    <t>Ropažu novads</t>
  </si>
  <si>
    <t>808400</t>
  </si>
  <si>
    <t>Salaspils novads</t>
  </si>
  <si>
    <t>801200</t>
  </si>
  <si>
    <t>Saldus novads</t>
  </si>
  <si>
    <t>840200</t>
  </si>
  <si>
    <t>Saulkrastu novads</t>
  </si>
  <si>
    <t>801400</t>
  </si>
  <si>
    <t>Siguldas novads</t>
  </si>
  <si>
    <t>801600</t>
  </si>
  <si>
    <t>Smiltenes novads</t>
  </si>
  <si>
    <t>941600</t>
  </si>
  <si>
    <t>Talsu novads</t>
  </si>
  <si>
    <t>880200</t>
  </si>
  <si>
    <t>Tukuma novads</t>
  </si>
  <si>
    <t>900200</t>
  </si>
  <si>
    <t>Valkas novads</t>
  </si>
  <si>
    <t>940200</t>
  </si>
  <si>
    <t>Valmieras novads</t>
  </si>
  <si>
    <t>960200</t>
  </si>
  <si>
    <t>Ventspils</t>
  </si>
  <si>
    <t>270000</t>
  </si>
  <si>
    <t>Ventspils novads</t>
  </si>
  <si>
    <t>980200</t>
  </si>
  <si>
    <t>Vidējā maksa vienam jaunam uzņēmumam par piekļuvi internetam (VHCN) 2027.gadā , EUR/mēnesī</t>
  </si>
  <si>
    <t>Vidējais maksas pieaugums vienam uzņēmumam par piekļuvi internetam (VHCN) 2027.gadā, EUR/mēnesī</t>
  </si>
  <si>
    <t>Vidējais maksas pieaugums vienai mājsaimniecībai par piekļuvi internetam (VHCN) 2027.gadā, EUR/mēnesī</t>
  </si>
  <si>
    <t>Iedzīvotāju skaits 2027.gadā</t>
  </si>
  <si>
    <t>POPUL2027</t>
  </si>
  <si>
    <t>Vidējais mājsaimniecības lielums Latvijā (personas)</t>
  </si>
  <si>
    <t>MĀJSAIMNIECĪBAS</t>
  </si>
  <si>
    <t>UZŅĒMUMI</t>
  </si>
  <si>
    <t>JAUNIE UZŅ.</t>
  </si>
  <si>
    <t>Esošo 4G torņu skaits novadā</t>
  </si>
  <si>
    <t>TORNI</t>
  </si>
  <si>
    <t>Novada jauno 5G torņu skaits Baltajās teritorijās</t>
  </si>
  <si>
    <t>TORNI200</t>
  </si>
  <si>
    <t>Novada jauno 5G torņu skaits (kur nav optikas)</t>
  </si>
  <si>
    <t>TORNI305</t>
  </si>
  <si>
    <t>Vidēji vienas jaunas 5G BS izmaksas, EUR</t>
  </si>
  <si>
    <t>Vidēji viena jauna bāzes staciju torņa izbūve, EUR</t>
  </si>
  <si>
    <t>Vidējais attālums no mobilo sakaru torņa līdz optikas pieslēgumam, km</t>
  </si>
  <si>
    <t>Vidējās viena kilometra optikas ievilkšanas izmaksas, EUR/km</t>
  </si>
  <si>
    <t>Vidējais esošo 4G torņu skaits, ko jāpieslēdz optikai (%)</t>
  </si>
  <si>
    <t>Jauni 5G torņi Baltajās teritorijās (EUR)</t>
  </si>
  <si>
    <t>Jauni 5G torņi, kur nav optikas (EUR)</t>
  </si>
  <si>
    <t>Jaunas 5G bāzes stacijas uzstādīšana uz jau esošiem 4G torņiem un to pieslēgšana optikas maģistrālei (EUR)</t>
  </si>
  <si>
    <t>Kopējās investīcijas (EUR)</t>
  </si>
  <si>
    <t>Mājsaimniecību skaits (ko papildus aptvers VHCN 2027.gadā)</t>
  </si>
  <si>
    <t>Uzņēmumu skaits (ko papildus aptvers VHCN 2027.gadā)</t>
  </si>
  <si>
    <t>Vidējais uzturēšanas izdevumu īpatsvars gadā no kopējām investīcijām (%)</t>
  </si>
  <si>
    <t>Kopējās uzturēšanas izmaksas vienā gadā (EUR)</t>
  </si>
  <si>
    <t>Iedzīvotāju skaits (ko papildus aptvers VHCN 2027.gadā)</t>
  </si>
  <si>
    <t>Ieņēmumi no uzņēmumiem gadā (EUR)</t>
  </si>
  <si>
    <t>Kopējie ieņēmumi gadā (EUR)</t>
  </si>
  <si>
    <t>Ieņēmumi no māj-saimniecībām gadā (EUR)</t>
  </si>
  <si>
    <t>Jauno uzņēmumu skaits (2027.gadā jeb 10% no 2018.gada skaita)</t>
  </si>
  <si>
    <t>kopējie ieņēmumi gadā</t>
  </si>
  <si>
    <t>uzturēšanas izdevumi gadā</t>
  </si>
  <si>
    <t>Kopējie ieņēmumi 20 gados (EUR)</t>
  </si>
  <si>
    <t>Kopējās uzturēšanas izmaksas 20 gados (EUR)</t>
  </si>
  <si>
    <t>Investīciju nepietiekamība (EUR)</t>
  </si>
  <si>
    <t>Kopējā ieņēmumi gadā, EUR</t>
  </si>
  <si>
    <t>Kopējie ieņēmumi 20 gados, EUR</t>
  </si>
  <si>
    <t>Kopējie uzturēšanas izdevumi 20 gados, EUR</t>
  </si>
  <si>
    <t>4.scenārijs</t>
  </si>
  <si>
    <t>Mājsaimniecību pieslēgšanas izmaksas (EUR)</t>
  </si>
  <si>
    <t>Uzņēmumu pieslēgšanas izmaksas (EUR)</t>
  </si>
  <si>
    <t>Vidēji vienas mājsaimniecības/uzņēmuma pieslēgšanas optikai izmaksas (EUR)</t>
  </si>
  <si>
    <t>Vidēji vienas mājsaimniecības/uzņēmuma pieslēguma optikai attālums (km)</t>
  </si>
  <si>
    <t>t.sk. mājsaimniecību pieslēgšana optikai (EUR)</t>
  </si>
  <si>
    <t>t.sk. uzņēmumu pieslēgšana optikai (EUR)</t>
  </si>
  <si>
    <t>RCO 41 - Papildu mājsaimniecības ar piekļuvi ļoti augstas jaudas platjoslai (vismaz 100Mbps) – mājsaimniecību skaits</t>
  </si>
  <si>
    <t xml:space="preserve">ROC 42 - Papildu uzņēmumi ar piekļuvi ļoti lielas jaudas platjoslas pakalpojumiem (vismaz 100Mbps) – uzņēmumu skaits </t>
  </si>
  <si>
    <t>RCR 53 - Mājsaimniecības, kuras abonē platjoslas pieslēgumus ļoti lielas jaudas tīklam (vismaz 100Mbps) - mājsaimniecību skaits</t>
  </si>
  <si>
    <t xml:space="preserve">RCR 54 - Uzņēmumi, kas abonē platjoslas pieslēgumus ļoti lielas ietilpības tīklam (vismaz 100Mbps) – uzņēmumu skaits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</si>
</sst>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#,##0.00"/>
    <numFmt numFmtId="165" formatCode="0.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0" fillId="0" borderId="0" xfId="0" applyFont="1"/>
    <xf numFmtId="2" fontId="0" fillId="0" borderId="0" xfId="0" applyNumberFormat="1" applyFont="1"/>
    <xf numFmtId="0" fontId="1" fillId="0" borderId="0" xfId="0" applyFont="1"/>
    <xf numFmtId="1" fontId="0" fillId="0" borderId="0" xfId="0" applyNumberFormat="1"/>
    <xf numFmtId="0" fontId="0" fillId="2" borderId="1" xfId="0" applyFont="1" applyFill="1" applyBorder="1"/>
    <xf numFmtId="164" fontId="1" fillId="0" borderId="0" xfId="0" applyNumberFormat="1" applyFont="1"/>
    <xf numFmtId="0" fontId="3" fillId="0" borderId="0" xfId="0" applyFont="1"/>
    <xf numFmtId="0" fontId="0" fillId="0" borderId="0" xfId="0" quotePrefix="1" applyFont="1"/>
    <xf numFmtId="0" fontId="0" fillId="0" borderId="0" xfId="0" applyFont="1" applyFill="1" applyBorder="1"/>
    <xf numFmtId="165" fontId="0" fillId="0" borderId="0" xfId="0" applyNumberFormat="1"/>
    <xf numFmtId="1" fontId="4" fillId="0" borderId="0" xfId="0" applyNumberFormat="1" applyFont="1"/>
    <xf numFmtId="1" fontId="4" fillId="0" borderId="2" xfId="0" applyNumberFormat="1" applyFont="1" applyBorder="1"/>
    <xf numFmtId="164" fontId="0" fillId="2" borderId="0" xfId="0" applyNumberFormat="1" applyFont="1" applyFill="1"/>
    <xf numFmtId="164" fontId="0" fillId="3" borderId="0" xfId="0" applyNumberFormat="1" applyFont="1" applyFill="1"/>
    <xf numFmtId="49" fontId="0" fillId="0" borderId="0" xfId="0" applyNumberFormat="1"/>
    <xf numFmtId="0" fontId="0" fillId="0" borderId="0" xfId="0" applyAlignment="1">
      <alignment wrapText="1"/>
    </xf>
    <xf numFmtId="1" fontId="1" fillId="0" borderId="0" xfId="0" applyNumberFormat="1" applyFont="1"/>
    <xf numFmtId="3" fontId="0" fillId="2" borderId="1" xfId="0" applyNumberFormat="1" applyFont="1" applyFill="1" applyBorder="1"/>
    <xf numFmtId="3" fontId="0" fillId="0" borderId="0" xfId="0" applyNumberFormat="1"/>
    <xf numFmtId="3" fontId="1" fillId="0" borderId="0" xfId="0" applyNumberFormat="1" applyFont="1"/>
    <xf numFmtId="9" fontId="0" fillId="2" borderId="1" xfId="0" applyNumberFormat="1" applyFont="1" applyFill="1" applyBorder="1"/>
    <xf numFmtId="0" fontId="0" fillId="0" borderId="0" xfId="0" applyAlignment="1">
      <alignment horizontal="left"/>
    </xf>
    <xf numFmtId="0" fontId="0" fillId="4" borderId="0" xfId="0" applyFill="1" applyAlignment="1">
      <alignment wrapText="1"/>
    </xf>
    <xf numFmtId="3" fontId="1" fillId="4" borderId="0" xfId="0" applyNumberFormat="1" applyFont="1" applyFill="1"/>
    <xf numFmtId="0" fontId="0" fillId="5" borderId="0" xfId="0" applyFill="1"/>
    <xf numFmtId="3" fontId="0" fillId="5" borderId="0" xfId="0" applyNumberFormat="1" applyFill="1"/>
    <xf numFmtId="0" fontId="1" fillId="6" borderId="0" xfId="0" applyFont="1" applyFill="1"/>
    <xf numFmtId="0" fontId="0" fillId="6" borderId="0" xfId="0" applyFill="1"/>
    <xf numFmtId="0" fontId="0" fillId="7" borderId="0" xfId="0" applyFill="1" applyAlignment="1">
      <alignment wrapText="1"/>
    </xf>
    <xf numFmtId="0" fontId="1" fillId="7" borderId="0" xfId="0" applyFont="1" applyFill="1"/>
    <xf numFmtId="0" fontId="0" fillId="8" borderId="0" xfId="0" applyFill="1"/>
    <xf numFmtId="3" fontId="0" fillId="8" borderId="0" xfId="0" applyNumberFormat="1" applyFill="1"/>
    <xf numFmtId="0" fontId="0" fillId="9" borderId="0" xfId="0" applyFill="1" applyAlignment="1">
      <alignment wrapText="1"/>
    </xf>
    <xf numFmtId="3" fontId="1" fillId="9" borderId="0" xfId="0" applyNumberFormat="1" applyFont="1" applyFill="1"/>
    <xf numFmtId="164" fontId="1" fillId="0" borderId="0" xfId="0" applyNumberFormat="1" applyFont="1" applyFill="1"/>
    <xf numFmtId="0" fontId="0" fillId="10" borderId="1" xfId="0" applyFont="1" applyFill="1" applyBorder="1"/>
    <xf numFmtId="1" fontId="0" fillId="10" borderId="1" xfId="0" applyNumberFormat="1" applyFont="1" applyFill="1" applyBorder="1"/>
    <xf numFmtId="0" fontId="0" fillId="2" borderId="1" xfId="0" applyFill="1" applyBorder="1"/>
    <xf numFmtId="3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8562E-BC6C-48BF-B6EE-54D6107FC5A2}">
  <dimension ref="A3:I19"/>
  <sheetViews>
    <sheetView tabSelected="1" workbookViewId="0">
      <selection activeCell="D9" sqref="D9"/>
    </sheetView>
  </sheetViews>
  <sheetFormatPr defaultRowHeight="14.4" x14ac:dyDescent="0.3"/>
  <cols>
    <col min="1" max="1" width="12.21875" style="2" customWidth="1"/>
    <col min="2" max="2" width="18.88671875" style="2" customWidth="1"/>
    <col min="3" max="3" width="14.44140625" style="2" customWidth="1"/>
    <col min="4" max="6" width="10.33203125" style="2" customWidth="1"/>
    <col min="7" max="23" width="10.33203125" customWidth="1"/>
    <col min="24" max="24" width="11" customWidth="1"/>
    <col min="26" max="26" width="12" bestFit="1" customWidth="1"/>
  </cols>
  <sheetData>
    <row r="3" spans="1:9" x14ac:dyDescent="0.3">
      <c r="B3" s="4" t="s">
        <v>138</v>
      </c>
      <c r="C3" s="6">
        <f>'4.scen. - Novadi'!$C$46</f>
        <v>130863</v>
      </c>
      <c r="D3" s="2" t="s">
        <v>145</v>
      </c>
    </row>
    <row r="4" spans="1:9" x14ac:dyDescent="0.3">
      <c r="C4" s="6">
        <f>'4.scen. - Novadi'!$E$46+'4.scen. - Novadi'!$F$46</f>
        <v>45014</v>
      </c>
      <c r="D4" s="2" t="s">
        <v>146</v>
      </c>
    </row>
    <row r="5" spans="1:9" x14ac:dyDescent="0.3">
      <c r="C5" s="6">
        <f>'4.scen. - Novadi'!$F$46</f>
        <v>4090</v>
      </c>
      <c r="D5" s="2" t="s">
        <v>8</v>
      </c>
    </row>
    <row r="7" spans="1:9" x14ac:dyDescent="0.3">
      <c r="C7" s="37">
        <v>361383</v>
      </c>
      <c r="D7" t="s">
        <v>147</v>
      </c>
    </row>
    <row r="8" spans="1:9" x14ac:dyDescent="0.3">
      <c r="C8" s="38">
        <v>70724</v>
      </c>
      <c r="D8" t="s">
        <v>148</v>
      </c>
    </row>
    <row r="9" spans="1:9" x14ac:dyDescent="0.3">
      <c r="I9" s="8"/>
    </row>
    <row r="10" spans="1:9" x14ac:dyDescent="0.3">
      <c r="B10" s="7">
        <f>'4.scen. - Novadi'!$U$46</f>
        <v>23563140</v>
      </c>
      <c r="C10" s="2" t="s">
        <v>135</v>
      </c>
    </row>
    <row r="11" spans="1:9" x14ac:dyDescent="0.3">
      <c r="A11" s="9" t="s">
        <v>4</v>
      </c>
      <c r="B11" s="7">
        <f>'4.scen. - Novadi'!$V$46</f>
        <v>293648807.01071757</v>
      </c>
      <c r="C11" s="2" t="s">
        <v>136</v>
      </c>
    </row>
    <row r="12" spans="1:9" x14ac:dyDescent="0.3">
      <c r="A12" s="9"/>
      <c r="B12" s="7"/>
    </row>
    <row r="13" spans="1:9" x14ac:dyDescent="0.3">
      <c r="A13" s="9" t="s">
        <v>5</v>
      </c>
      <c r="B13" s="36">
        <f>'4.scen. - Novadi'!$P$46</f>
        <v>1030722000</v>
      </c>
      <c r="C13" s="2" t="s">
        <v>2</v>
      </c>
      <c r="E13" s="8"/>
    </row>
    <row r="14" spans="1:9" x14ac:dyDescent="0.3">
      <c r="A14" s="9"/>
      <c r="B14" s="36">
        <f>'4.scen. - Novadi'!$N$46</f>
        <v>785178000</v>
      </c>
      <c r="C14" s="10" t="s">
        <v>143</v>
      </c>
      <c r="E14" s="8"/>
    </row>
    <row r="15" spans="1:9" x14ac:dyDescent="0.3">
      <c r="A15" s="9"/>
      <c r="B15" s="36">
        <f>'4.scen. - Novadi'!$O$46</f>
        <v>245544000</v>
      </c>
      <c r="C15" s="10" t="s">
        <v>144</v>
      </c>
      <c r="E15" s="8"/>
    </row>
    <row r="16" spans="1:9" x14ac:dyDescent="0.3">
      <c r="A16" s="9"/>
      <c r="B16" s="36"/>
      <c r="C16" s="10"/>
      <c r="E16" s="8"/>
    </row>
    <row r="17" spans="1:3" x14ac:dyDescent="0.3">
      <c r="B17" s="36">
        <f>'4.scen. - Novadi'!$Q$46</f>
        <v>10307220</v>
      </c>
      <c r="C17" s="2" t="s">
        <v>3</v>
      </c>
    </row>
    <row r="18" spans="1:3" x14ac:dyDescent="0.3">
      <c r="A18" s="9" t="s">
        <v>6</v>
      </c>
      <c r="B18" s="36">
        <f>'4.scen. - Novadi'!$R$46</f>
        <v>128450743.68683493</v>
      </c>
      <c r="C18" s="2" t="s">
        <v>137</v>
      </c>
    </row>
    <row r="19" spans="1:3" x14ac:dyDescent="0.3">
      <c r="A19" s="9" t="s">
        <v>7</v>
      </c>
      <c r="B19" s="7">
        <f>'4.scen. - Novadi'!$X$46</f>
        <v>-865523936.67611766</v>
      </c>
    </row>
  </sheetData>
  <pageMargins left="0.7" right="0.7" top="0.75" bottom="0.75" header="0.3" footer="0.3"/>
  <pageSetup paperSize="9" orientation="portrait" r:id="rId1"/>
  <ignoredErrors>
    <ignoredError sqref="A13 A18 A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796D0-034B-4489-9F7A-FA50DAAAE9E8}">
  <dimension ref="A2:X60"/>
  <sheetViews>
    <sheetView workbookViewId="0">
      <pane xSplit="1" ySplit="3" topLeftCell="B43" activePane="bottomRight" state="frozen"/>
      <selection pane="topRight" activeCell="B1" sqref="B1"/>
      <selection pane="bottomLeft" activeCell="A4" sqref="A4"/>
      <selection pane="bottomRight" activeCell="D46" sqref="D46"/>
    </sheetView>
  </sheetViews>
  <sheetFormatPr defaultRowHeight="14.4" x14ac:dyDescent="0.3"/>
  <cols>
    <col min="1" max="1" width="29.33203125" customWidth="1"/>
    <col min="2" max="2" width="11.44140625" customWidth="1"/>
    <col min="3" max="4" width="20" customWidth="1"/>
    <col min="5" max="6" width="12.109375" customWidth="1"/>
    <col min="7" max="7" width="11.88671875" customWidth="1"/>
    <col min="8" max="8" width="0" hidden="1" customWidth="1"/>
    <col min="9" max="9" width="12.44140625" hidden="1" customWidth="1"/>
    <col min="10" max="10" width="12.21875" hidden="1" customWidth="1"/>
    <col min="11" max="13" width="14.77734375" hidden="1" customWidth="1"/>
    <col min="14" max="17" width="14.77734375" customWidth="1"/>
    <col min="18" max="18" width="13.6640625" customWidth="1"/>
    <col min="19" max="21" width="12.77734375" customWidth="1"/>
    <col min="22" max="22" width="11.88671875" customWidth="1"/>
    <col min="24" max="24" width="15.44140625" customWidth="1"/>
  </cols>
  <sheetData>
    <row r="2" spans="1:24" ht="129.6" x14ac:dyDescent="0.3">
      <c r="C2" s="30" t="s">
        <v>121</v>
      </c>
      <c r="D2" s="17" t="s">
        <v>125</v>
      </c>
      <c r="E2" s="30" t="s">
        <v>122</v>
      </c>
      <c r="F2" s="30" t="s">
        <v>129</v>
      </c>
      <c r="G2" s="17" t="s">
        <v>100</v>
      </c>
      <c r="H2" s="17" t="s">
        <v>106</v>
      </c>
      <c r="I2" s="17" t="s">
        <v>108</v>
      </c>
      <c r="J2" s="17" t="s">
        <v>110</v>
      </c>
      <c r="K2" s="17" t="s">
        <v>119</v>
      </c>
      <c r="L2" s="17" t="s">
        <v>117</v>
      </c>
      <c r="M2" s="17" t="s">
        <v>118</v>
      </c>
      <c r="N2" s="17" t="s">
        <v>139</v>
      </c>
      <c r="O2" s="17" t="s">
        <v>140</v>
      </c>
      <c r="P2" s="24" t="s">
        <v>120</v>
      </c>
      <c r="Q2" s="17" t="s">
        <v>124</v>
      </c>
      <c r="R2" s="24" t="s">
        <v>133</v>
      </c>
      <c r="S2" s="17" t="s">
        <v>128</v>
      </c>
      <c r="T2" s="17" t="s">
        <v>126</v>
      </c>
      <c r="U2" s="17" t="s">
        <v>127</v>
      </c>
      <c r="V2" s="24" t="s">
        <v>132</v>
      </c>
      <c r="X2" s="34" t="s">
        <v>134</v>
      </c>
    </row>
    <row r="3" spans="1:24" x14ac:dyDescent="0.3">
      <c r="A3" s="4" t="s">
        <v>11</v>
      </c>
      <c r="B3" s="4" t="s">
        <v>12</v>
      </c>
      <c r="C3" s="28" t="s">
        <v>103</v>
      </c>
      <c r="D3" s="4" t="s">
        <v>101</v>
      </c>
      <c r="E3" s="28" t="s">
        <v>104</v>
      </c>
      <c r="F3" s="28" t="s">
        <v>105</v>
      </c>
      <c r="G3" s="4" t="s">
        <v>101</v>
      </c>
      <c r="H3" s="18" t="s">
        <v>107</v>
      </c>
      <c r="I3" s="18" t="s">
        <v>109</v>
      </c>
      <c r="J3" s="18" t="s">
        <v>111</v>
      </c>
      <c r="P3" s="26"/>
      <c r="R3" s="26"/>
      <c r="V3" s="26"/>
      <c r="X3" s="32"/>
    </row>
    <row r="4" spans="1:24" x14ac:dyDescent="0.3">
      <c r="A4" t="s">
        <v>13</v>
      </c>
      <c r="B4" s="16" t="s">
        <v>14</v>
      </c>
      <c r="C4" s="29">
        <f t="shared" ref="C4:C45" si="0">ROUND(D4/$B$52,0)</f>
        <v>4429</v>
      </c>
      <c r="D4">
        <v>10098</v>
      </c>
      <c r="E4" s="29">
        <v>1541</v>
      </c>
      <c r="F4" s="29">
        <f>ROUND(E4*0.1,0)</f>
        <v>154</v>
      </c>
      <c r="G4">
        <v>25287</v>
      </c>
      <c r="H4" s="5">
        <v>36</v>
      </c>
      <c r="I4" s="5">
        <v>0</v>
      </c>
      <c r="J4">
        <v>2</v>
      </c>
      <c r="K4" s="20">
        <f t="shared" ref="K4:K45" si="1">H4*$B$53+H4*$B$54*$B$56*$B$57</f>
        <v>7380000</v>
      </c>
      <c r="L4" s="20">
        <f t="shared" ref="L4:L45" si="2">I4*$B$55+I4*$B$56*$B$57+I4*$B$53</f>
        <v>0</v>
      </c>
      <c r="M4" s="20">
        <f t="shared" ref="M4:M45" si="3">J4*$B$55+J4*$B$56*$B$57+J4*$B$53</f>
        <v>880000</v>
      </c>
      <c r="N4" s="20">
        <f>C4*$B$60</f>
        <v>26574000</v>
      </c>
      <c r="O4" s="20">
        <f>E4*$B$60</f>
        <v>9246000</v>
      </c>
      <c r="P4" s="27">
        <f>N4+O4</f>
        <v>35820000</v>
      </c>
      <c r="Q4" s="20">
        <f t="shared" ref="Q4:Q45" si="4">P4*$B$58</f>
        <v>358200</v>
      </c>
      <c r="R4" s="27">
        <f>NPV_calc!$C$10</f>
        <v>4463963.7446978204</v>
      </c>
      <c r="S4" s="20">
        <f t="shared" ref="S4:S45" si="5">C4*$B$49*12</f>
        <v>265740</v>
      </c>
      <c r="T4" s="20">
        <f t="shared" ref="T4:T45" si="6">E4*$B$50*12 +F4*$B$51*12</f>
        <v>591600</v>
      </c>
      <c r="U4" s="20">
        <f>S4+T4</f>
        <v>857340</v>
      </c>
      <c r="V4" s="27">
        <f>NPV_calc!$C$7</f>
        <v>10684351.415073229</v>
      </c>
      <c r="X4" s="33">
        <f>V4-P4-R4</f>
        <v>-29599612.32962459</v>
      </c>
    </row>
    <row r="5" spans="1:24" x14ac:dyDescent="0.3">
      <c r="A5" t="s">
        <v>15</v>
      </c>
      <c r="B5" s="16" t="s">
        <v>16</v>
      </c>
      <c r="C5" s="29">
        <f t="shared" si="0"/>
        <v>5936</v>
      </c>
      <c r="D5">
        <v>13534</v>
      </c>
      <c r="E5" s="29">
        <v>1163</v>
      </c>
      <c r="F5" s="29">
        <f t="shared" ref="F5:F45" si="7">ROUND(E5*0.1,0)</f>
        <v>116</v>
      </c>
      <c r="G5">
        <v>28324</v>
      </c>
      <c r="H5" s="5">
        <v>54</v>
      </c>
      <c r="I5" s="5">
        <v>2</v>
      </c>
      <c r="J5">
        <v>11</v>
      </c>
      <c r="K5" s="20">
        <f t="shared" si="1"/>
        <v>11070000</v>
      </c>
      <c r="L5" s="20">
        <f t="shared" si="2"/>
        <v>880000</v>
      </c>
      <c r="M5" s="20">
        <f t="shared" si="3"/>
        <v>4840000</v>
      </c>
      <c r="N5" s="20">
        <f t="shared" ref="N5:N45" si="8">C5*$B$60</f>
        <v>35616000</v>
      </c>
      <c r="O5" s="20">
        <f t="shared" ref="O5:O45" si="9">E5*$B$60</f>
        <v>6978000</v>
      </c>
      <c r="P5" s="27">
        <f t="shared" ref="P5:P45" si="10">N5+O5</f>
        <v>42594000</v>
      </c>
      <c r="Q5" s="20">
        <f t="shared" si="4"/>
        <v>425940</v>
      </c>
      <c r="R5" s="27">
        <f>NPV_calc!$C$17</f>
        <v>5308153.873301479</v>
      </c>
      <c r="S5" s="20">
        <f t="shared" si="5"/>
        <v>356160</v>
      </c>
      <c r="T5" s="20">
        <f t="shared" si="6"/>
        <v>446160</v>
      </c>
      <c r="U5" s="20">
        <f t="shared" ref="U5:U45" si="11">S5+T5</f>
        <v>802320</v>
      </c>
      <c r="V5" s="27">
        <f>NPV_calc!$C$14</f>
        <v>9998680.6020266749</v>
      </c>
      <c r="X5" s="33">
        <f t="shared" ref="X5:X45" si="12">V5-P5-R5</f>
        <v>-37903473.271274805</v>
      </c>
    </row>
    <row r="6" spans="1:24" x14ac:dyDescent="0.3">
      <c r="A6" t="s">
        <v>17</v>
      </c>
      <c r="B6" s="16" t="s">
        <v>18</v>
      </c>
      <c r="C6" s="29">
        <f t="shared" si="0"/>
        <v>542</v>
      </c>
      <c r="D6">
        <v>1235</v>
      </c>
      <c r="E6" s="29">
        <v>216</v>
      </c>
      <c r="F6" s="29">
        <f t="shared" si="7"/>
        <v>22</v>
      </c>
      <c r="G6">
        <v>13801</v>
      </c>
      <c r="H6" s="5">
        <v>42</v>
      </c>
      <c r="I6" s="5">
        <v>6</v>
      </c>
      <c r="J6">
        <v>8</v>
      </c>
      <c r="K6" s="20">
        <f t="shared" si="1"/>
        <v>8610000</v>
      </c>
      <c r="L6" s="20">
        <f t="shared" si="2"/>
        <v>2640000</v>
      </c>
      <c r="M6" s="20">
        <f t="shared" si="3"/>
        <v>3520000</v>
      </c>
      <c r="N6" s="20">
        <f t="shared" si="8"/>
        <v>3252000</v>
      </c>
      <c r="O6" s="20">
        <f t="shared" si="9"/>
        <v>1296000</v>
      </c>
      <c r="P6" s="27">
        <f t="shared" si="10"/>
        <v>4548000</v>
      </c>
      <c r="Q6" s="20">
        <f t="shared" si="4"/>
        <v>45480</v>
      </c>
      <c r="R6" s="27">
        <f>NPV_calc!$C$24</f>
        <v>566781.32637871837</v>
      </c>
      <c r="S6" s="20">
        <f t="shared" si="5"/>
        <v>32520</v>
      </c>
      <c r="T6" s="20">
        <f t="shared" si="6"/>
        <v>83520</v>
      </c>
      <c r="U6" s="20">
        <f t="shared" si="11"/>
        <v>116040</v>
      </c>
      <c r="V6" s="27">
        <f>NPV_calc!$C$21</f>
        <v>1446114.888148339</v>
      </c>
      <c r="X6" s="33">
        <f t="shared" si="12"/>
        <v>-3668666.4382303795</v>
      </c>
    </row>
    <row r="7" spans="1:24" x14ac:dyDescent="0.3">
      <c r="A7" t="s">
        <v>19</v>
      </c>
      <c r="B7" s="16" t="s">
        <v>20</v>
      </c>
      <c r="C7" s="29">
        <f t="shared" si="0"/>
        <v>2897</v>
      </c>
      <c r="D7">
        <v>6605</v>
      </c>
      <c r="E7" s="29">
        <v>486</v>
      </c>
      <c r="F7" s="29">
        <f t="shared" si="7"/>
        <v>49</v>
      </c>
      <c r="G7">
        <v>28850</v>
      </c>
      <c r="H7" s="5">
        <v>85</v>
      </c>
      <c r="I7" s="5">
        <v>6</v>
      </c>
      <c r="J7">
        <v>12</v>
      </c>
      <c r="K7" s="20">
        <f t="shared" si="1"/>
        <v>17425000</v>
      </c>
      <c r="L7" s="20">
        <f t="shared" si="2"/>
        <v>2640000</v>
      </c>
      <c r="M7" s="20">
        <f t="shared" si="3"/>
        <v>5280000</v>
      </c>
      <c r="N7" s="20">
        <f t="shared" si="8"/>
        <v>17382000</v>
      </c>
      <c r="O7" s="20">
        <f t="shared" si="9"/>
        <v>2916000</v>
      </c>
      <c r="P7" s="27">
        <f t="shared" si="10"/>
        <v>20298000</v>
      </c>
      <c r="Q7" s="20">
        <f t="shared" si="4"/>
        <v>202980</v>
      </c>
      <c r="R7" s="27">
        <f>NPV_calc!$C$31</f>
        <v>2529579.4553287649</v>
      </c>
      <c r="S7" s="20">
        <f t="shared" si="5"/>
        <v>173820</v>
      </c>
      <c r="T7" s="20">
        <f t="shared" si="6"/>
        <v>187200</v>
      </c>
      <c r="U7" s="20">
        <f t="shared" si="11"/>
        <v>361020</v>
      </c>
      <c r="V7" s="27">
        <f>NPV_calc!$C$28</f>
        <v>4499107.1778637841</v>
      </c>
      <c r="X7" s="33">
        <f t="shared" si="12"/>
        <v>-18328472.277464982</v>
      </c>
    </row>
    <row r="8" spans="1:24" x14ac:dyDescent="0.3">
      <c r="A8" t="s">
        <v>21</v>
      </c>
      <c r="B8" s="16" t="s">
        <v>22</v>
      </c>
      <c r="C8" s="29">
        <f t="shared" si="0"/>
        <v>1861</v>
      </c>
      <c r="D8">
        <v>4242</v>
      </c>
      <c r="E8" s="29">
        <v>564</v>
      </c>
      <c r="F8" s="29">
        <f t="shared" si="7"/>
        <v>56</v>
      </c>
      <c r="G8">
        <v>16319</v>
      </c>
      <c r="H8" s="5">
        <v>48</v>
      </c>
      <c r="I8" s="5">
        <v>5</v>
      </c>
      <c r="J8">
        <v>11</v>
      </c>
      <c r="K8" s="20">
        <f t="shared" si="1"/>
        <v>9840000</v>
      </c>
      <c r="L8" s="20">
        <f t="shared" si="2"/>
        <v>2200000</v>
      </c>
      <c r="M8" s="20">
        <f t="shared" si="3"/>
        <v>4840000</v>
      </c>
      <c r="N8" s="20">
        <f t="shared" si="8"/>
        <v>11166000</v>
      </c>
      <c r="O8" s="20">
        <f t="shared" si="9"/>
        <v>3384000</v>
      </c>
      <c r="P8" s="27">
        <f t="shared" si="10"/>
        <v>14550000</v>
      </c>
      <c r="Q8" s="20">
        <f t="shared" si="4"/>
        <v>145500</v>
      </c>
      <c r="R8" s="27">
        <f>NPV_calc!$C$38</f>
        <v>1813251.6048395671</v>
      </c>
      <c r="S8" s="20">
        <f t="shared" si="5"/>
        <v>111660</v>
      </c>
      <c r="T8" s="20">
        <f t="shared" si="6"/>
        <v>216000</v>
      </c>
      <c r="U8" s="20">
        <f t="shared" si="11"/>
        <v>327660</v>
      </c>
      <c r="V8" s="27">
        <f>NPV_calc!$C$35</f>
        <v>4083367.8408366493</v>
      </c>
      <c r="X8" s="33">
        <f t="shared" si="12"/>
        <v>-12279883.764002917</v>
      </c>
    </row>
    <row r="9" spans="1:24" x14ac:dyDescent="0.3">
      <c r="A9" t="s">
        <v>23</v>
      </c>
      <c r="B9" s="16" t="s">
        <v>24</v>
      </c>
      <c r="C9" s="29">
        <f t="shared" si="0"/>
        <v>6003</v>
      </c>
      <c r="D9">
        <v>13687</v>
      </c>
      <c r="E9" s="29">
        <v>1103</v>
      </c>
      <c r="F9" s="29">
        <f t="shared" si="7"/>
        <v>110</v>
      </c>
      <c r="G9">
        <v>38009</v>
      </c>
      <c r="H9" s="5">
        <v>83</v>
      </c>
      <c r="I9" s="5">
        <v>9</v>
      </c>
      <c r="J9">
        <v>10</v>
      </c>
      <c r="K9" s="20">
        <f t="shared" si="1"/>
        <v>17015000</v>
      </c>
      <c r="L9" s="20">
        <f t="shared" si="2"/>
        <v>3960000</v>
      </c>
      <c r="M9" s="20">
        <f t="shared" si="3"/>
        <v>4400000</v>
      </c>
      <c r="N9" s="20">
        <f t="shared" si="8"/>
        <v>36018000</v>
      </c>
      <c r="O9" s="20">
        <f t="shared" si="9"/>
        <v>6618000</v>
      </c>
      <c r="P9" s="27">
        <f t="shared" si="10"/>
        <v>42636000</v>
      </c>
      <c r="Q9" s="20">
        <f t="shared" si="4"/>
        <v>426360</v>
      </c>
      <c r="R9" s="27">
        <f>NPV_calc!$C$45</f>
        <v>5313388.0016453462</v>
      </c>
      <c r="S9" s="20">
        <f t="shared" si="5"/>
        <v>360180</v>
      </c>
      <c r="T9" s="20">
        <f t="shared" si="6"/>
        <v>423120</v>
      </c>
      <c r="U9" s="20">
        <f t="shared" si="11"/>
        <v>783300</v>
      </c>
      <c r="V9" s="27">
        <f>NPV_calc!$C$42</f>
        <v>9761649.3613115661</v>
      </c>
      <c r="X9" s="33">
        <f t="shared" si="12"/>
        <v>-38187738.640333779</v>
      </c>
    </row>
    <row r="10" spans="1:24" x14ac:dyDescent="0.3">
      <c r="A10" t="s">
        <v>25</v>
      </c>
      <c r="B10" s="16" t="s">
        <v>26</v>
      </c>
      <c r="C10" s="29">
        <f t="shared" si="0"/>
        <v>5748</v>
      </c>
      <c r="D10">
        <v>13105</v>
      </c>
      <c r="E10" s="29">
        <v>1271</v>
      </c>
      <c r="F10" s="29">
        <f t="shared" si="7"/>
        <v>127</v>
      </c>
      <c r="G10">
        <v>44772</v>
      </c>
      <c r="H10" s="5">
        <v>85</v>
      </c>
      <c r="I10" s="5">
        <v>4</v>
      </c>
      <c r="J10">
        <v>13</v>
      </c>
      <c r="K10" s="20">
        <f t="shared" si="1"/>
        <v>17425000</v>
      </c>
      <c r="L10" s="20">
        <f t="shared" si="2"/>
        <v>1760000</v>
      </c>
      <c r="M10" s="20">
        <f t="shared" si="3"/>
        <v>5720000</v>
      </c>
      <c r="N10" s="20">
        <f t="shared" si="8"/>
        <v>34488000</v>
      </c>
      <c r="O10" s="20">
        <f t="shared" si="9"/>
        <v>7626000</v>
      </c>
      <c r="P10" s="27">
        <f t="shared" si="10"/>
        <v>42114000</v>
      </c>
      <c r="Q10" s="20">
        <f t="shared" si="4"/>
        <v>421140</v>
      </c>
      <c r="R10" s="27">
        <f>NPV_calc!$C$52</f>
        <v>5248335.2636572886</v>
      </c>
      <c r="S10" s="20">
        <f t="shared" si="5"/>
        <v>344880</v>
      </c>
      <c r="T10" s="20">
        <f t="shared" si="6"/>
        <v>487920</v>
      </c>
      <c r="U10" s="20">
        <f t="shared" si="11"/>
        <v>832800</v>
      </c>
      <c r="V10" s="27">
        <f>NPV_calc!$C$49</f>
        <v>10378528.773267295</v>
      </c>
      <c r="X10" s="33">
        <f t="shared" si="12"/>
        <v>-36983806.490389995</v>
      </c>
    </row>
    <row r="11" spans="1:24" x14ac:dyDescent="0.3">
      <c r="A11" t="s">
        <v>27</v>
      </c>
      <c r="B11" s="16" t="s">
        <v>28</v>
      </c>
      <c r="C11" s="29">
        <f t="shared" si="0"/>
        <v>2430</v>
      </c>
      <c r="D11">
        <v>5541</v>
      </c>
      <c r="E11" s="29">
        <v>1396</v>
      </c>
      <c r="F11" s="29">
        <f t="shared" si="7"/>
        <v>140</v>
      </c>
      <c r="G11">
        <v>75073</v>
      </c>
      <c r="H11" s="5">
        <v>66</v>
      </c>
      <c r="I11" s="5">
        <v>0</v>
      </c>
      <c r="J11">
        <v>0</v>
      </c>
      <c r="K11" s="20">
        <f t="shared" si="1"/>
        <v>13530000</v>
      </c>
      <c r="L11" s="20">
        <f t="shared" si="2"/>
        <v>0</v>
      </c>
      <c r="M11" s="20">
        <f t="shared" si="3"/>
        <v>0</v>
      </c>
      <c r="N11" s="20">
        <f t="shared" si="8"/>
        <v>14580000</v>
      </c>
      <c r="O11" s="20">
        <f t="shared" si="9"/>
        <v>8376000</v>
      </c>
      <c r="P11" s="27">
        <f t="shared" si="10"/>
        <v>22956000</v>
      </c>
      <c r="Q11" s="20">
        <f t="shared" si="4"/>
        <v>229560</v>
      </c>
      <c r="R11" s="27">
        <f>NPV_calc!$C$59</f>
        <v>2860825.006233477</v>
      </c>
      <c r="S11" s="20">
        <f t="shared" si="5"/>
        <v>145800</v>
      </c>
      <c r="T11" s="20">
        <f t="shared" si="6"/>
        <v>536640</v>
      </c>
      <c r="U11" s="20">
        <f t="shared" si="11"/>
        <v>682440</v>
      </c>
      <c r="V11" s="27">
        <f>NPV_calc!$C$56</f>
        <v>8504710.8261629846</v>
      </c>
      <c r="X11" s="33">
        <f t="shared" si="12"/>
        <v>-17312114.180070493</v>
      </c>
    </row>
    <row r="12" spans="1:24" x14ac:dyDescent="0.3">
      <c r="A12" t="s">
        <v>29</v>
      </c>
      <c r="B12" s="16" t="s">
        <v>30</v>
      </c>
      <c r="C12" s="29">
        <f t="shared" si="0"/>
        <v>4923</v>
      </c>
      <c r="D12">
        <v>11224</v>
      </c>
      <c r="E12" s="29">
        <v>1325</v>
      </c>
      <c r="F12" s="29">
        <f t="shared" si="7"/>
        <v>133</v>
      </c>
      <c r="G12">
        <v>37401</v>
      </c>
      <c r="H12" s="5">
        <v>98</v>
      </c>
      <c r="I12" s="5">
        <v>23</v>
      </c>
      <c r="J12">
        <v>17</v>
      </c>
      <c r="K12" s="20">
        <f t="shared" si="1"/>
        <v>20090000</v>
      </c>
      <c r="L12" s="20">
        <f t="shared" si="2"/>
        <v>10120000</v>
      </c>
      <c r="M12" s="20">
        <f t="shared" si="3"/>
        <v>7480000</v>
      </c>
      <c r="N12" s="20">
        <f t="shared" si="8"/>
        <v>29538000</v>
      </c>
      <c r="O12" s="20">
        <f t="shared" si="9"/>
        <v>7950000</v>
      </c>
      <c r="P12" s="27">
        <f t="shared" si="10"/>
        <v>37488000</v>
      </c>
      <c r="Q12" s="20">
        <f t="shared" si="4"/>
        <v>374880</v>
      </c>
      <c r="R12" s="27">
        <f>NPV_calc!$C$66</f>
        <v>4671833.4132113885</v>
      </c>
      <c r="S12" s="20">
        <f t="shared" si="5"/>
        <v>295380</v>
      </c>
      <c r="T12" s="20">
        <f t="shared" si="6"/>
        <v>509520</v>
      </c>
      <c r="U12" s="20">
        <f t="shared" si="11"/>
        <v>804900</v>
      </c>
      <c r="V12" s="27">
        <f>NPV_calc!$C$63</f>
        <v>10030833.104710434</v>
      </c>
      <c r="X12" s="33">
        <f t="shared" si="12"/>
        <v>-32129000.308500953</v>
      </c>
    </row>
    <row r="13" spans="1:24" x14ac:dyDescent="0.3">
      <c r="A13" t="s">
        <v>31</v>
      </c>
      <c r="B13" s="16" t="s">
        <v>32</v>
      </c>
      <c r="C13" s="29">
        <f t="shared" si="0"/>
        <v>5101</v>
      </c>
      <c r="D13">
        <v>11630</v>
      </c>
      <c r="E13" s="29">
        <v>800</v>
      </c>
      <c r="F13" s="29">
        <f t="shared" si="7"/>
        <v>80</v>
      </c>
      <c r="G13">
        <v>27387</v>
      </c>
      <c r="H13" s="5">
        <v>54</v>
      </c>
      <c r="I13" s="5">
        <v>10</v>
      </c>
      <c r="J13">
        <v>8</v>
      </c>
      <c r="K13" s="20">
        <f t="shared" si="1"/>
        <v>11070000</v>
      </c>
      <c r="L13" s="20">
        <f t="shared" si="2"/>
        <v>4400000</v>
      </c>
      <c r="M13" s="20">
        <f t="shared" si="3"/>
        <v>3520000</v>
      </c>
      <c r="N13" s="20">
        <f t="shared" si="8"/>
        <v>30606000</v>
      </c>
      <c r="O13" s="20">
        <f t="shared" si="9"/>
        <v>4800000</v>
      </c>
      <c r="P13" s="27">
        <f t="shared" si="10"/>
        <v>35406000</v>
      </c>
      <c r="Q13" s="20">
        <f t="shared" si="4"/>
        <v>354060</v>
      </c>
      <c r="R13" s="27">
        <f>NPV_calc!$C$73</f>
        <v>4412370.1938797049</v>
      </c>
      <c r="S13" s="20">
        <f t="shared" si="5"/>
        <v>306060</v>
      </c>
      <c r="T13" s="20">
        <f t="shared" si="6"/>
        <v>307200</v>
      </c>
      <c r="U13" s="20">
        <f t="shared" si="11"/>
        <v>613260</v>
      </c>
      <c r="V13" s="27">
        <f>NPV_calc!$C$70</f>
        <v>7642575.1146660699</v>
      </c>
      <c r="X13" s="33">
        <f t="shared" si="12"/>
        <v>-32175795.079213634</v>
      </c>
    </row>
    <row r="14" spans="1:24" x14ac:dyDescent="0.3">
      <c r="A14" t="s">
        <v>33</v>
      </c>
      <c r="B14" s="16" t="s">
        <v>34</v>
      </c>
      <c r="C14" s="29">
        <f t="shared" si="0"/>
        <v>2915</v>
      </c>
      <c r="D14">
        <v>6646</v>
      </c>
      <c r="E14" s="29">
        <v>573</v>
      </c>
      <c r="F14" s="29">
        <f t="shared" si="7"/>
        <v>57</v>
      </c>
      <c r="G14">
        <v>18850</v>
      </c>
      <c r="H14" s="5">
        <v>44</v>
      </c>
      <c r="I14" s="5">
        <v>4</v>
      </c>
      <c r="J14">
        <v>9</v>
      </c>
      <c r="K14" s="20">
        <f t="shared" si="1"/>
        <v>9020000</v>
      </c>
      <c r="L14" s="20">
        <f t="shared" si="2"/>
        <v>1760000</v>
      </c>
      <c r="M14" s="20">
        <f t="shared" si="3"/>
        <v>3960000</v>
      </c>
      <c r="N14" s="20">
        <f t="shared" si="8"/>
        <v>17490000</v>
      </c>
      <c r="O14" s="20">
        <f t="shared" si="9"/>
        <v>3438000</v>
      </c>
      <c r="P14" s="27">
        <f t="shared" si="10"/>
        <v>20928000</v>
      </c>
      <c r="Q14" s="20">
        <f t="shared" si="4"/>
        <v>209280</v>
      </c>
      <c r="R14" s="27">
        <f>NPV_calc!$C$80</f>
        <v>2608091.3804867668</v>
      </c>
      <c r="S14" s="20">
        <f t="shared" si="5"/>
        <v>174900</v>
      </c>
      <c r="T14" s="20">
        <f t="shared" si="6"/>
        <v>219600</v>
      </c>
      <c r="U14" s="20">
        <f t="shared" si="11"/>
        <v>394500</v>
      </c>
      <c r="V14" s="27">
        <f>NPV_calc!$C$77</f>
        <v>4916341.9801320229</v>
      </c>
      <c r="X14" s="33">
        <f t="shared" si="12"/>
        <v>-18619749.400354743</v>
      </c>
    </row>
    <row r="15" spans="1:24" x14ac:dyDescent="0.3">
      <c r="A15" t="s">
        <v>35</v>
      </c>
      <c r="B15" s="16" t="s">
        <v>36</v>
      </c>
      <c r="C15" s="29">
        <f t="shared" si="0"/>
        <v>3318</v>
      </c>
      <c r="D15">
        <v>7566</v>
      </c>
      <c r="E15" s="29">
        <v>887</v>
      </c>
      <c r="F15" s="29">
        <f t="shared" si="7"/>
        <v>89</v>
      </c>
      <c r="G15">
        <v>40410</v>
      </c>
      <c r="H15" s="5">
        <v>74</v>
      </c>
      <c r="I15" s="5">
        <v>4</v>
      </c>
      <c r="J15">
        <v>14</v>
      </c>
      <c r="K15" s="20">
        <f t="shared" si="1"/>
        <v>15170000</v>
      </c>
      <c r="L15" s="20">
        <f t="shared" si="2"/>
        <v>1760000</v>
      </c>
      <c r="M15" s="20">
        <f t="shared" si="3"/>
        <v>6160000</v>
      </c>
      <c r="N15" s="20">
        <f t="shared" si="8"/>
        <v>19908000</v>
      </c>
      <c r="O15" s="20">
        <f t="shared" si="9"/>
        <v>5322000</v>
      </c>
      <c r="P15" s="27">
        <f t="shared" si="10"/>
        <v>25230000</v>
      </c>
      <c r="Q15" s="20">
        <f t="shared" si="4"/>
        <v>252300</v>
      </c>
      <c r="R15" s="27">
        <f>NPV_calc!$C$87</f>
        <v>3144215.6694228379</v>
      </c>
      <c r="S15" s="20">
        <f t="shared" si="5"/>
        <v>199080</v>
      </c>
      <c r="T15" s="20">
        <f t="shared" si="6"/>
        <v>341040</v>
      </c>
      <c r="U15" s="20">
        <f t="shared" si="11"/>
        <v>540120</v>
      </c>
      <c r="V15" s="27">
        <f>NPV_calc!$C$84</f>
        <v>6731089.0502126953</v>
      </c>
      <c r="X15" s="33">
        <f t="shared" si="12"/>
        <v>-21643126.619210143</v>
      </c>
    </row>
    <row r="16" spans="1:24" x14ac:dyDescent="0.3">
      <c r="A16" t="s">
        <v>37</v>
      </c>
      <c r="B16" s="16" t="s">
        <v>38</v>
      </c>
      <c r="C16" s="29">
        <f t="shared" si="0"/>
        <v>2560</v>
      </c>
      <c r="D16">
        <v>5837</v>
      </c>
      <c r="E16" s="29">
        <v>964</v>
      </c>
      <c r="F16" s="29">
        <f t="shared" si="7"/>
        <v>96</v>
      </c>
      <c r="G16">
        <v>63990</v>
      </c>
      <c r="H16" s="5">
        <v>47</v>
      </c>
      <c r="I16" s="5">
        <v>0</v>
      </c>
      <c r="J16">
        <v>0</v>
      </c>
      <c r="K16" s="20">
        <f t="shared" si="1"/>
        <v>9635000</v>
      </c>
      <c r="L16" s="20">
        <f t="shared" si="2"/>
        <v>0</v>
      </c>
      <c r="M16" s="20">
        <f t="shared" si="3"/>
        <v>0</v>
      </c>
      <c r="N16" s="20">
        <f t="shared" si="8"/>
        <v>15360000</v>
      </c>
      <c r="O16" s="20">
        <f t="shared" si="9"/>
        <v>5784000</v>
      </c>
      <c r="P16" s="27">
        <f t="shared" si="10"/>
        <v>21144000</v>
      </c>
      <c r="Q16" s="20">
        <f t="shared" si="4"/>
        <v>211440</v>
      </c>
      <c r="R16" s="27">
        <f>NPV_calc!$C$94</f>
        <v>2635009.7548266533</v>
      </c>
      <c r="S16" s="20">
        <f t="shared" si="5"/>
        <v>153600</v>
      </c>
      <c r="T16" s="20">
        <f t="shared" si="6"/>
        <v>369600</v>
      </c>
      <c r="U16" s="20">
        <f t="shared" si="11"/>
        <v>523200</v>
      </c>
      <c r="V16" s="27">
        <f>NPV_calc!$C$91</f>
        <v>6520228.4512169166</v>
      </c>
      <c r="X16" s="33">
        <f t="shared" si="12"/>
        <v>-17258781.303609736</v>
      </c>
    </row>
    <row r="17" spans="1:24" x14ac:dyDescent="0.3">
      <c r="A17" t="s">
        <v>39</v>
      </c>
      <c r="B17" s="16" t="s">
        <v>40</v>
      </c>
      <c r="C17" s="29">
        <f t="shared" si="0"/>
        <v>5457</v>
      </c>
      <c r="D17">
        <v>12443</v>
      </c>
      <c r="E17" s="29">
        <v>1144</v>
      </c>
      <c r="F17" s="29">
        <f t="shared" si="7"/>
        <v>114</v>
      </c>
      <c r="G17">
        <v>29684</v>
      </c>
      <c r="H17" s="5">
        <v>75</v>
      </c>
      <c r="I17" s="5">
        <v>8</v>
      </c>
      <c r="J17">
        <v>8</v>
      </c>
      <c r="K17" s="20">
        <f t="shared" si="1"/>
        <v>15375000</v>
      </c>
      <c r="L17" s="20">
        <f t="shared" si="2"/>
        <v>3520000</v>
      </c>
      <c r="M17" s="20">
        <f t="shared" si="3"/>
        <v>3520000</v>
      </c>
      <c r="N17" s="20">
        <f t="shared" si="8"/>
        <v>32742000</v>
      </c>
      <c r="O17" s="20">
        <f t="shared" si="9"/>
        <v>6864000</v>
      </c>
      <c r="P17" s="27">
        <f t="shared" si="10"/>
        <v>39606000</v>
      </c>
      <c r="Q17" s="20">
        <f t="shared" si="4"/>
        <v>396060</v>
      </c>
      <c r="R17" s="27">
        <f>NPV_calc!$C$101</f>
        <v>4935783.0282663852</v>
      </c>
      <c r="S17" s="20">
        <f t="shared" si="5"/>
        <v>327420</v>
      </c>
      <c r="T17" s="20">
        <f t="shared" si="6"/>
        <v>438720</v>
      </c>
      <c r="U17" s="20">
        <f t="shared" si="11"/>
        <v>766140</v>
      </c>
      <c r="V17" s="27">
        <f>NPV_calc!$C$98</f>
        <v>9547797.8318335824</v>
      </c>
      <c r="X17" s="33">
        <f t="shared" si="12"/>
        <v>-34993985.196432799</v>
      </c>
    </row>
    <row r="18" spans="1:24" x14ac:dyDescent="0.3">
      <c r="A18" t="s">
        <v>41</v>
      </c>
      <c r="B18" s="16" t="s">
        <v>42</v>
      </c>
      <c r="C18" s="29">
        <f t="shared" si="0"/>
        <v>1526</v>
      </c>
      <c r="D18">
        <v>3479</v>
      </c>
      <c r="E18" s="29">
        <v>771</v>
      </c>
      <c r="F18" s="29">
        <f t="shared" si="7"/>
        <v>77</v>
      </c>
      <c r="G18">
        <v>52748</v>
      </c>
      <c r="H18" s="5">
        <v>77</v>
      </c>
      <c r="I18" s="5">
        <v>0</v>
      </c>
      <c r="J18">
        <v>0</v>
      </c>
      <c r="K18" s="20">
        <f t="shared" si="1"/>
        <v>15785000</v>
      </c>
      <c r="L18" s="20">
        <f t="shared" si="2"/>
        <v>0</v>
      </c>
      <c r="M18" s="20">
        <f t="shared" si="3"/>
        <v>0</v>
      </c>
      <c r="N18" s="20">
        <f t="shared" si="8"/>
        <v>9156000</v>
      </c>
      <c r="O18" s="20">
        <f t="shared" si="9"/>
        <v>4626000</v>
      </c>
      <c r="P18" s="27">
        <f t="shared" si="10"/>
        <v>13782000</v>
      </c>
      <c r="Q18" s="20">
        <f t="shared" si="4"/>
        <v>137820</v>
      </c>
      <c r="R18" s="27">
        <f>NPV_calc!$C$108</f>
        <v>1717541.8294088598</v>
      </c>
      <c r="S18" s="20">
        <f t="shared" si="5"/>
        <v>91560</v>
      </c>
      <c r="T18" s="20">
        <f t="shared" si="6"/>
        <v>295920</v>
      </c>
      <c r="U18" s="20">
        <f t="shared" si="11"/>
        <v>387480</v>
      </c>
      <c r="V18" s="27">
        <f>NPV_calc!$C$105</f>
        <v>4828857.2635273905</v>
      </c>
      <c r="X18" s="33">
        <f t="shared" si="12"/>
        <v>-10670684.56588147</v>
      </c>
    </row>
    <row r="19" spans="1:24" x14ac:dyDescent="0.3">
      <c r="A19" t="s">
        <v>43</v>
      </c>
      <c r="B19" s="16" t="s">
        <v>44</v>
      </c>
      <c r="C19" s="29">
        <f t="shared" si="0"/>
        <v>3111</v>
      </c>
      <c r="D19">
        <v>7092</v>
      </c>
      <c r="E19" s="29">
        <v>724</v>
      </c>
      <c r="F19" s="29">
        <f t="shared" si="7"/>
        <v>72</v>
      </c>
      <c r="G19">
        <v>31071</v>
      </c>
      <c r="H19" s="5">
        <v>62</v>
      </c>
      <c r="I19" s="5">
        <v>3</v>
      </c>
      <c r="J19">
        <v>2</v>
      </c>
      <c r="K19" s="20">
        <f t="shared" si="1"/>
        <v>12710000</v>
      </c>
      <c r="L19" s="20">
        <f t="shared" si="2"/>
        <v>1320000</v>
      </c>
      <c r="M19" s="20">
        <f t="shared" si="3"/>
        <v>880000</v>
      </c>
      <c r="N19" s="20">
        <f t="shared" si="8"/>
        <v>18666000</v>
      </c>
      <c r="O19" s="20">
        <f t="shared" si="9"/>
        <v>4344000</v>
      </c>
      <c r="P19" s="27">
        <f t="shared" si="10"/>
        <v>23010000</v>
      </c>
      <c r="Q19" s="20">
        <f t="shared" si="4"/>
        <v>230100</v>
      </c>
      <c r="R19" s="27">
        <f>NPV_calc!$C$115</f>
        <v>2867554.599818449</v>
      </c>
      <c r="S19" s="20">
        <f t="shared" si="5"/>
        <v>186660</v>
      </c>
      <c r="T19" s="20">
        <f t="shared" si="6"/>
        <v>277440</v>
      </c>
      <c r="U19" s="20">
        <f t="shared" si="11"/>
        <v>464100</v>
      </c>
      <c r="V19" s="27">
        <f>NPV_calc!$C$112</f>
        <v>5783711.8199728057</v>
      </c>
      <c r="X19" s="33">
        <f t="shared" si="12"/>
        <v>-20093842.779845644</v>
      </c>
    </row>
    <row r="20" spans="1:24" x14ac:dyDescent="0.3">
      <c r="A20" t="s">
        <v>45</v>
      </c>
      <c r="B20" s="16" t="s">
        <v>46</v>
      </c>
      <c r="C20" s="29">
        <f t="shared" si="0"/>
        <v>1226</v>
      </c>
      <c r="D20">
        <v>2795</v>
      </c>
      <c r="E20" s="29">
        <v>359</v>
      </c>
      <c r="F20" s="29">
        <f t="shared" si="7"/>
        <v>36</v>
      </c>
      <c r="G20">
        <v>20323</v>
      </c>
      <c r="H20" s="5">
        <v>56</v>
      </c>
      <c r="I20" s="5">
        <v>2</v>
      </c>
      <c r="J20">
        <v>11</v>
      </c>
      <c r="K20" s="20">
        <f t="shared" si="1"/>
        <v>11480000</v>
      </c>
      <c r="L20" s="20">
        <f t="shared" si="2"/>
        <v>880000</v>
      </c>
      <c r="M20" s="20">
        <f t="shared" si="3"/>
        <v>4840000</v>
      </c>
      <c r="N20" s="20">
        <f t="shared" si="8"/>
        <v>7356000</v>
      </c>
      <c r="O20" s="20">
        <f t="shared" si="9"/>
        <v>2154000</v>
      </c>
      <c r="P20" s="27">
        <f t="shared" si="10"/>
        <v>9510000</v>
      </c>
      <c r="Q20" s="20">
        <f t="shared" si="4"/>
        <v>95100</v>
      </c>
      <c r="R20" s="27">
        <f>NPV_calc!$C$122</f>
        <v>1185156.2035755522</v>
      </c>
      <c r="S20" s="20">
        <f t="shared" si="5"/>
        <v>73560</v>
      </c>
      <c r="T20" s="20">
        <f t="shared" si="6"/>
        <v>138000</v>
      </c>
      <c r="U20" s="20">
        <f t="shared" si="11"/>
        <v>211560</v>
      </c>
      <c r="V20" s="27">
        <f>NPV_calc!$C$119</f>
        <v>2636505.2200677586</v>
      </c>
      <c r="X20" s="33">
        <f t="shared" si="12"/>
        <v>-8058650.9835077943</v>
      </c>
    </row>
    <row r="21" spans="1:24" x14ac:dyDescent="0.3">
      <c r="A21" t="s">
        <v>47</v>
      </c>
      <c r="B21" s="16" t="s">
        <v>48</v>
      </c>
      <c r="C21" s="29">
        <f t="shared" si="0"/>
        <v>4253</v>
      </c>
      <c r="D21">
        <v>9696</v>
      </c>
      <c r="E21" s="29">
        <v>1251</v>
      </c>
      <c r="F21" s="29">
        <f t="shared" si="7"/>
        <v>125</v>
      </c>
      <c r="G21">
        <v>25830</v>
      </c>
      <c r="H21" s="5">
        <v>60</v>
      </c>
      <c r="I21" s="5">
        <v>12</v>
      </c>
      <c r="J21">
        <v>12</v>
      </c>
      <c r="K21" s="20">
        <f t="shared" si="1"/>
        <v>12300000</v>
      </c>
      <c r="L21" s="20">
        <f t="shared" si="2"/>
        <v>5280000</v>
      </c>
      <c r="M21" s="20">
        <f t="shared" si="3"/>
        <v>5280000</v>
      </c>
      <c r="N21" s="20">
        <f t="shared" si="8"/>
        <v>25518000</v>
      </c>
      <c r="O21" s="20">
        <f t="shared" si="9"/>
        <v>7506000</v>
      </c>
      <c r="P21" s="27">
        <f t="shared" si="10"/>
        <v>33024000</v>
      </c>
      <c r="Q21" s="20">
        <f t="shared" si="4"/>
        <v>330240</v>
      </c>
      <c r="R21" s="27">
        <f>NPV_calc!$C$129</f>
        <v>4115520.3435204038</v>
      </c>
      <c r="S21" s="20">
        <f t="shared" si="5"/>
        <v>255180</v>
      </c>
      <c r="T21" s="20">
        <f t="shared" si="6"/>
        <v>480240</v>
      </c>
      <c r="U21" s="20">
        <f t="shared" si="11"/>
        <v>735420</v>
      </c>
      <c r="V21" s="27">
        <f>NPV_calc!$C$126</f>
        <v>9164958.7301107533</v>
      </c>
      <c r="X21" s="33">
        <f t="shared" si="12"/>
        <v>-27974561.61340965</v>
      </c>
    </row>
    <row r="22" spans="1:24" x14ac:dyDescent="0.3">
      <c r="A22" t="s">
        <v>49</v>
      </c>
      <c r="B22" s="16" t="s">
        <v>50</v>
      </c>
      <c r="C22" s="29">
        <f t="shared" si="0"/>
        <v>0</v>
      </c>
      <c r="D22">
        <v>0</v>
      </c>
      <c r="E22" s="29">
        <v>276</v>
      </c>
      <c r="F22" s="29">
        <f t="shared" si="7"/>
        <v>28</v>
      </c>
      <c r="G22">
        <v>62702</v>
      </c>
      <c r="H22" s="5">
        <v>64</v>
      </c>
      <c r="I22" s="5">
        <v>0</v>
      </c>
      <c r="J22">
        <v>0</v>
      </c>
      <c r="K22" s="20">
        <f t="shared" si="1"/>
        <v>13120000</v>
      </c>
      <c r="L22" s="20">
        <f t="shared" si="2"/>
        <v>0</v>
      </c>
      <c r="M22" s="20">
        <f t="shared" si="3"/>
        <v>0</v>
      </c>
      <c r="N22" s="20">
        <f t="shared" si="8"/>
        <v>0</v>
      </c>
      <c r="O22" s="20">
        <f t="shared" si="9"/>
        <v>1656000</v>
      </c>
      <c r="P22" s="27">
        <f t="shared" si="10"/>
        <v>1656000</v>
      </c>
      <c r="Q22" s="20">
        <f t="shared" si="4"/>
        <v>16560</v>
      </c>
      <c r="R22" s="27">
        <f>NPV_calc!$C$136</f>
        <v>206374.20327246207</v>
      </c>
      <c r="S22" s="20">
        <f t="shared" si="5"/>
        <v>0</v>
      </c>
      <c r="T22" s="20">
        <f t="shared" si="6"/>
        <v>106560</v>
      </c>
      <c r="U22" s="20">
        <f t="shared" si="11"/>
        <v>106560</v>
      </c>
      <c r="V22" s="27">
        <f>NPV_calc!$C$133</f>
        <v>1327973.1341010605</v>
      </c>
      <c r="X22" s="33">
        <f t="shared" si="12"/>
        <v>-534401.06917140167</v>
      </c>
    </row>
    <row r="23" spans="1:24" x14ac:dyDescent="0.3">
      <c r="A23" t="s">
        <v>51</v>
      </c>
      <c r="B23" s="16" t="s">
        <v>52</v>
      </c>
      <c r="C23" s="29">
        <f t="shared" si="0"/>
        <v>4642</v>
      </c>
      <c r="D23">
        <v>10584</v>
      </c>
      <c r="E23" s="29">
        <v>1052</v>
      </c>
      <c r="F23" s="29">
        <f t="shared" si="7"/>
        <v>105</v>
      </c>
      <c r="G23">
        <v>33022</v>
      </c>
      <c r="H23" s="5">
        <v>78</v>
      </c>
      <c r="I23" s="5">
        <v>6</v>
      </c>
      <c r="J23">
        <v>11</v>
      </c>
      <c r="K23" s="20">
        <f t="shared" si="1"/>
        <v>15990000</v>
      </c>
      <c r="L23" s="20">
        <f t="shared" si="2"/>
        <v>2640000</v>
      </c>
      <c r="M23" s="20">
        <f t="shared" si="3"/>
        <v>4840000</v>
      </c>
      <c r="N23" s="20">
        <f t="shared" si="8"/>
        <v>27852000</v>
      </c>
      <c r="O23" s="20">
        <f t="shared" si="9"/>
        <v>6312000</v>
      </c>
      <c r="P23" s="27">
        <f t="shared" si="10"/>
        <v>34164000</v>
      </c>
      <c r="Q23" s="20">
        <f t="shared" si="4"/>
        <v>341640</v>
      </c>
      <c r="R23" s="27">
        <f>NPV_calc!$C$143</f>
        <v>4257589.5414253585</v>
      </c>
      <c r="S23" s="20">
        <f t="shared" si="5"/>
        <v>278520</v>
      </c>
      <c r="T23" s="20">
        <f t="shared" si="6"/>
        <v>403680</v>
      </c>
      <c r="U23" s="20">
        <f t="shared" si="11"/>
        <v>682200</v>
      </c>
      <c r="V23" s="27">
        <f>NPV_calc!$C$140</f>
        <v>8501719.8956807759</v>
      </c>
      <c r="X23" s="33">
        <f t="shared" si="12"/>
        <v>-29919869.645744581</v>
      </c>
    </row>
    <row r="24" spans="1:24" x14ac:dyDescent="0.3">
      <c r="A24" t="s">
        <v>53</v>
      </c>
      <c r="B24" s="16" t="s">
        <v>54</v>
      </c>
      <c r="C24" s="29">
        <f t="shared" si="0"/>
        <v>635</v>
      </c>
      <c r="D24">
        <v>1447</v>
      </c>
      <c r="E24" s="29">
        <v>281</v>
      </c>
      <c r="F24" s="29">
        <f t="shared" si="7"/>
        <v>28</v>
      </c>
      <c r="G24">
        <v>10775</v>
      </c>
      <c r="H24" s="5">
        <v>19</v>
      </c>
      <c r="I24" s="5">
        <v>2</v>
      </c>
      <c r="J24">
        <v>3</v>
      </c>
      <c r="K24" s="20">
        <f t="shared" si="1"/>
        <v>3895000</v>
      </c>
      <c r="L24" s="20">
        <f t="shared" si="2"/>
        <v>880000</v>
      </c>
      <c r="M24" s="20">
        <f t="shared" si="3"/>
        <v>1320000</v>
      </c>
      <c r="N24" s="20">
        <f t="shared" si="8"/>
        <v>3810000</v>
      </c>
      <c r="O24" s="20">
        <f t="shared" si="9"/>
        <v>1686000</v>
      </c>
      <c r="P24" s="27">
        <f t="shared" si="10"/>
        <v>5496000</v>
      </c>
      <c r="Q24" s="20">
        <f t="shared" si="4"/>
        <v>54960</v>
      </c>
      <c r="R24" s="27">
        <f>NPV_calc!$C$150</f>
        <v>684923.08042599738</v>
      </c>
      <c r="S24" s="20">
        <f t="shared" si="5"/>
        <v>38100</v>
      </c>
      <c r="T24" s="20">
        <f t="shared" si="6"/>
        <v>107760</v>
      </c>
      <c r="U24" s="20">
        <f t="shared" si="11"/>
        <v>145860</v>
      </c>
      <c r="V24" s="27">
        <f>NPV_calc!$C$147</f>
        <v>1817738.0005628811</v>
      </c>
      <c r="X24" s="33">
        <f t="shared" si="12"/>
        <v>-4363185.0798631161</v>
      </c>
    </row>
    <row r="25" spans="1:24" x14ac:dyDescent="0.3">
      <c r="A25" t="s">
        <v>55</v>
      </c>
      <c r="B25" s="16" t="s">
        <v>56</v>
      </c>
      <c r="C25" s="29">
        <f t="shared" si="0"/>
        <v>3180</v>
      </c>
      <c r="D25">
        <v>7250</v>
      </c>
      <c r="E25" s="29">
        <v>629</v>
      </c>
      <c r="F25" s="29">
        <f t="shared" si="7"/>
        <v>63</v>
      </c>
      <c r="G25">
        <v>20351</v>
      </c>
      <c r="H25" s="5">
        <v>68</v>
      </c>
      <c r="I25" s="5">
        <v>9</v>
      </c>
      <c r="J25">
        <v>11</v>
      </c>
      <c r="K25" s="20">
        <f t="shared" si="1"/>
        <v>13940000</v>
      </c>
      <c r="L25" s="20">
        <f t="shared" si="2"/>
        <v>3960000</v>
      </c>
      <c r="M25" s="20">
        <f t="shared" si="3"/>
        <v>4840000</v>
      </c>
      <c r="N25" s="20">
        <f t="shared" si="8"/>
        <v>19080000</v>
      </c>
      <c r="O25" s="20">
        <f t="shared" si="9"/>
        <v>3774000</v>
      </c>
      <c r="P25" s="27">
        <f t="shared" si="10"/>
        <v>22854000</v>
      </c>
      <c r="Q25" s="20">
        <f t="shared" si="4"/>
        <v>228540</v>
      </c>
      <c r="R25" s="27">
        <f>NPV_calc!$C$157</f>
        <v>2848113.5516840871</v>
      </c>
      <c r="S25" s="20">
        <f t="shared" si="5"/>
        <v>190800</v>
      </c>
      <c r="T25" s="20">
        <f t="shared" si="6"/>
        <v>241680</v>
      </c>
      <c r="U25" s="20">
        <f t="shared" si="11"/>
        <v>432480</v>
      </c>
      <c r="V25" s="27">
        <f>NPV_calc!$C$154</f>
        <v>5389656.7289416883</v>
      </c>
      <c r="X25" s="33">
        <f t="shared" si="12"/>
        <v>-20312456.822742403</v>
      </c>
    </row>
    <row r="26" spans="1:24" x14ac:dyDescent="0.3">
      <c r="A26" t="s">
        <v>57</v>
      </c>
      <c r="B26" s="16" t="s">
        <v>58</v>
      </c>
      <c r="C26" s="29">
        <f t="shared" si="0"/>
        <v>5113</v>
      </c>
      <c r="D26">
        <v>11657</v>
      </c>
      <c r="E26" s="29">
        <v>1338</v>
      </c>
      <c r="F26" s="29">
        <f t="shared" si="7"/>
        <v>134</v>
      </c>
      <c r="G26">
        <v>24536</v>
      </c>
      <c r="H26" s="5">
        <v>72</v>
      </c>
      <c r="I26" s="5">
        <v>6</v>
      </c>
      <c r="J26">
        <v>15</v>
      </c>
      <c r="K26" s="20">
        <f t="shared" si="1"/>
        <v>14760000</v>
      </c>
      <c r="L26" s="20">
        <f t="shared" si="2"/>
        <v>2640000</v>
      </c>
      <c r="M26" s="20">
        <f t="shared" si="3"/>
        <v>6600000</v>
      </c>
      <c r="N26" s="20">
        <f t="shared" si="8"/>
        <v>30678000</v>
      </c>
      <c r="O26" s="20">
        <f t="shared" si="9"/>
        <v>8028000</v>
      </c>
      <c r="P26" s="27">
        <f t="shared" si="10"/>
        <v>38706000</v>
      </c>
      <c r="Q26" s="20">
        <f t="shared" si="4"/>
        <v>387060</v>
      </c>
      <c r="R26" s="27">
        <f>NPV_calc!$C$164</f>
        <v>4823623.1351835253</v>
      </c>
      <c r="S26" s="20">
        <f t="shared" si="5"/>
        <v>306780</v>
      </c>
      <c r="T26" s="20">
        <f t="shared" si="6"/>
        <v>514080</v>
      </c>
      <c r="U26" s="20">
        <f t="shared" si="11"/>
        <v>820860</v>
      </c>
      <c r="V26" s="27">
        <f>NPV_calc!$C$161</f>
        <v>10229729.981777368</v>
      </c>
      <c r="X26" s="33">
        <f t="shared" si="12"/>
        <v>-33299893.153406154</v>
      </c>
    </row>
    <row r="27" spans="1:24" x14ac:dyDescent="0.3">
      <c r="A27" t="s">
        <v>59</v>
      </c>
      <c r="B27" s="16" t="s">
        <v>60</v>
      </c>
      <c r="C27" s="29">
        <f t="shared" si="0"/>
        <v>2554</v>
      </c>
      <c r="D27">
        <v>5824</v>
      </c>
      <c r="E27" s="29">
        <v>1461</v>
      </c>
      <c r="F27" s="29">
        <f t="shared" si="7"/>
        <v>146</v>
      </c>
      <c r="G27">
        <v>46896</v>
      </c>
      <c r="H27" s="5">
        <v>81</v>
      </c>
      <c r="I27" s="5">
        <v>1</v>
      </c>
      <c r="J27">
        <v>2</v>
      </c>
      <c r="K27" s="20">
        <f t="shared" si="1"/>
        <v>16605000</v>
      </c>
      <c r="L27" s="20">
        <f t="shared" si="2"/>
        <v>440000</v>
      </c>
      <c r="M27" s="20">
        <f t="shared" si="3"/>
        <v>880000</v>
      </c>
      <c r="N27" s="20">
        <f t="shared" si="8"/>
        <v>15324000</v>
      </c>
      <c r="O27" s="20">
        <f t="shared" si="9"/>
        <v>8766000</v>
      </c>
      <c r="P27" s="27">
        <f t="shared" si="10"/>
        <v>24090000</v>
      </c>
      <c r="Q27" s="20">
        <f t="shared" si="4"/>
        <v>240900</v>
      </c>
      <c r="R27" s="27">
        <f>NPV_calc!$C$171</f>
        <v>3002146.4715178809</v>
      </c>
      <c r="S27" s="20">
        <f t="shared" si="5"/>
        <v>153240</v>
      </c>
      <c r="T27" s="20">
        <f t="shared" si="6"/>
        <v>560880</v>
      </c>
      <c r="U27" s="20">
        <f t="shared" si="11"/>
        <v>714120</v>
      </c>
      <c r="V27" s="27">
        <f>NPV_calc!$C$168</f>
        <v>8899513.6498146504</v>
      </c>
      <c r="X27" s="33">
        <f t="shared" si="12"/>
        <v>-18192632.821703229</v>
      </c>
    </row>
    <row r="28" spans="1:24" x14ac:dyDescent="0.3">
      <c r="A28" t="s">
        <v>61</v>
      </c>
      <c r="B28" s="16" t="s">
        <v>62</v>
      </c>
      <c r="C28" s="29">
        <f t="shared" si="0"/>
        <v>6455</v>
      </c>
      <c r="D28">
        <v>14717</v>
      </c>
      <c r="E28" s="29">
        <v>1234</v>
      </c>
      <c r="F28" s="29">
        <f t="shared" si="7"/>
        <v>123</v>
      </c>
      <c r="G28">
        <v>62181</v>
      </c>
      <c r="H28" s="5">
        <v>97</v>
      </c>
      <c r="I28" s="5">
        <v>4</v>
      </c>
      <c r="J28">
        <v>9</v>
      </c>
      <c r="K28" s="20">
        <f t="shared" si="1"/>
        <v>19885000</v>
      </c>
      <c r="L28" s="20">
        <f t="shared" si="2"/>
        <v>1760000</v>
      </c>
      <c r="M28" s="20">
        <f t="shared" si="3"/>
        <v>3960000</v>
      </c>
      <c r="N28" s="20">
        <f t="shared" si="8"/>
        <v>38730000</v>
      </c>
      <c r="O28" s="20">
        <f t="shared" si="9"/>
        <v>7404000</v>
      </c>
      <c r="P28" s="27">
        <f t="shared" si="10"/>
        <v>46134000</v>
      </c>
      <c r="Q28" s="20">
        <f t="shared" si="4"/>
        <v>461340</v>
      </c>
      <c r="R28" s="27">
        <f>NPV_calc!$C$178</f>
        <v>5749316.1194273951</v>
      </c>
      <c r="S28" s="20">
        <f t="shared" si="5"/>
        <v>387300</v>
      </c>
      <c r="T28" s="20">
        <f t="shared" si="6"/>
        <v>473280</v>
      </c>
      <c r="U28" s="20">
        <f t="shared" si="11"/>
        <v>860580</v>
      </c>
      <c r="V28" s="27">
        <f>NPV_calc!$C$175</f>
        <v>10724728.97658306</v>
      </c>
      <c r="W28" s="23"/>
      <c r="X28" s="33">
        <f t="shared" si="12"/>
        <v>-41158587.142844334</v>
      </c>
    </row>
    <row r="29" spans="1:24" x14ac:dyDescent="0.3">
      <c r="A29" t="s">
        <v>63</v>
      </c>
      <c r="B29" s="16" t="s">
        <v>64</v>
      </c>
      <c r="C29" s="29">
        <f t="shared" si="0"/>
        <v>679</v>
      </c>
      <c r="D29">
        <v>1547</v>
      </c>
      <c r="E29" s="29">
        <v>239</v>
      </c>
      <c r="F29" s="29">
        <f t="shared" si="7"/>
        <v>24</v>
      </c>
      <c r="G29">
        <v>22115</v>
      </c>
      <c r="H29" s="5">
        <v>26</v>
      </c>
      <c r="I29" s="5">
        <v>0</v>
      </c>
      <c r="J29">
        <v>2</v>
      </c>
      <c r="K29" s="20">
        <f t="shared" si="1"/>
        <v>5330000</v>
      </c>
      <c r="L29" s="20">
        <f t="shared" si="2"/>
        <v>0</v>
      </c>
      <c r="M29" s="20">
        <f t="shared" si="3"/>
        <v>880000</v>
      </c>
      <c r="N29" s="20">
        <f t="shared" si="8"/>
        <v>4074000</v>
      </c>
      <c r="O29" s="20">
        <f t="shared" si="9"/>
        <v>1434000</v>
      </c>
      <c r="P29" s="27">
        <f t="shared" si="10"/>
        <v>5508000</v>
      </c>
      <c r="Q29" s="20">
        <f t="shared" si="4"/>
        <v>55080</v>
      </c>
      <c r="R29" s="27">
        <f>NPV_calc!$C$185</f>
        <v>686418.54566710221</v>
      </c>
      <c r="S29" s="20">
        <f t="shared" si="5"/>
        <v>40740</v>
      </c>
      <c r="T29" s="20">
        <f t="shared" si="6"/>
        <v>91920</v>
      </c>
      <c r="U29" s="20">
        <f t="shared" si="11"/>
        <v>132660</v>
      </c>
      <c r="V29" s="27">
        <f>NPV_calc!$C$182</f>
        <v>1653236.824041354</v>
      </c>
      <c r="X29" s="33">
        <f t="shared" si="12"/>
        <v>-4541181.7216257481</v>
      </c>
    </row>
    <row r="30" spans="1:24" x14ac:dyDescent="0.3">
      <c r="A30" t="s">
        <v>65</v>
      </c>
      <c r="B30" s="16" t="s">
        <v>66</v>
      </c>
      <c r="C30" s="29">
        <f t="shared" si="0"/>
        <v>1089</v>
      </c>
      <c r="D30">
        <v>2484</v>
      </c>
      <c r="E30" s="29">
        <v>393</v>
      </c>
      <c r="F30" s="29">
        <f t="shared" si="7"/>
        <v>39</v>
      </c>
      <c r="G30">
        <v>14044</v>
      </c>
      <c r="H30" s="5">
        <v>35</v>
      </c>
      <c r="I30" s="5">
        <v>3</v>
      </c>
      <c r="J30">
        <v>7</v>
      </c>
      <c r="K30" s="20">
        <f t="shared" si="1"/>
        <v>7175000</v>
      </c>
      <c r="L30" s="20">
        <f t="shared" si="2"/>
        <v>1320000</v>
      </c>
      <c r="M30" s="20">
        <f t="shared" si="3"/>
        <v>3080000</v>
      </c>
      <c r="N30" s="20">
        <f t="shared" si="8"/>
        <v>6534000</v>
      </c>
      <c r="O30" s="20">
        <f t="shared" si="9"/>
        <v>2358000</v>
      </c>
      <c r="P30" s="27">
        <f t="shared" si="10"/>
        <v>8892000</v>
      </c>
      <c r="Q30" s="20">
        <f t="shared" si="4"/>
        <v>88920</v>
      </c>
      <c r="R30" s="27">
        <f>NPV_calc!$C$192</f>
        <v>1108139.7436586549</v>
      </c>
      <c r="S30" s="20">
        <f t="shared" si="5"/>
        <v>65340</v>
      </c>
      <c r="T30" s="20">
        <f t="shared" si="6"/>
        <v>150480</v>
      </c>
      <c r="U30" s="20">
        <f t="shared" si="11"/>
        <v>215820</v>
      </c>
      <c r="V30" s="27">
        <f>NPV_calc!$C$189</f>
        <v>2689594.2361269793</v>
      </c>
      <c r="X30" s="33">
        <f t="shared" si="12"/>
        <v>-7310545.5075316746</v>
      </c>
    </row>
    <row r="31" spans="1:24" x14ac:dyDescent="0.3">
      <c r="A31" t="s">
        <v>67</v>
      </c>
      <c r="B31" s="16" t="s">
        <v>68</v>
      </c>
      <c r="C31" s="29">
        <f t="shared" si="0"/>
        <v>0</v>
      </c>
      <c r="D31">
        <v>0</v>
      </c>
      <c r="E31" s="29">
        <v>0</v>
      </c>
      <c r="F31" s="29">
        <f t="shared" si="7"/>
        <v>0</v>
      </c>
      <c r="G31">
        <v>27890</v>
      </c>
      <c r="H31" s="5">
        <v>23</v>
      </c>
      <c r="I31" s="5">
        <v>0</v>
      </c>
      <c r="J31">
        <v>0</v>
      </c>
      <c r="K31" s="20">
        <f t="shared" si="1"/>
        <v>4715000</v>
      </c>
      <c r="L31" s="20">
        <f t="shared" si="2"/>
        <v>0</v>
      </c>
      <c r="M31" s="20">
        <f t="shared" si="3"/>
        <v>0</v>
      </c>
      <c r="N31" s="20">
        <f t="shared" si="8"/>
        <v>0</v>
      </c>
      <c r="O31" s="20">
        <f t="shared" si="9"/>
        <v>0</v>
      </c>
      <c r="P31" s="27">
        <f t="shared" si="10"/>
        <v>0</v>
      </c>
      <c r="Q31" s="20">
        <f t="shared" si="4"/>
        <v>0</v>
      </c>
      <c r="R31" s="27">
        <f>NPV_calc!$C$199</f>
        <v>0</v>
      </c>
      <c r="S31" s="20">
        <f t="shared" si="5"/>
        <v>0</v>
      </c>
      <c r="T31" s="20">
        <f t="shared" si="6"/>
        <v>0</v>
      </c>
      <c r="U31" s="20">
        <f t="shared" si="11"/>
        <v>0</v>
      </c>
      <c r="V31" s="27">
        <f>NPV_calc!$C$196</f>
        <v>0</v>
      </c>
      <c r="X31" s="33">
        <f t="shared" si="12"/>
        <v>0</v>
      </c>
    </row>
    <row r="32" spans="1:24" x14ac:dyDescent="0.3">
      <c r="A32" t="s">
        <v>69</v>
      </c>
      <c r="B32" s="16" t="s">
        <v>70</v>
      </c>
      <c r="C32" s="29">
        <f t="shared" si="0"/>
        <v>3566</v>
      </c>
      <c r="D32">
        <v>8130</v>
      </c>
      <c r="E32" s="29">
        <v>1064</v>
      </c>
      <c r="F32" s="29">
        <f t="shared" si="7"/>
        <v>106</v>
      </c>
      <c r="G32">
        <v>30442</v>
      </c>
      <c r="H32" s="5">
        <v>75</v>
      </c>
      <c r="I32" s="5">
        <v>3</v>
      </c>
      <c r="J32">
        <v>15</v>
      </c>
      <c r="K32" s="20">
        <f t="shared" si="1"/>
        <v>15375000</v>
      </c>
      <c r="L32" s="20">
        <f t="shared" si="2"/>
        <v>1320000</v>
      </c>
      <c r="M32" s="20">
        <f t="shared" si="3"/>
        <v>6600000</v>
      </c>
      <c r="N32" s="20">
        <f t="shared" si="8"/>
        <v>21396000</v>
      </c>
      <c r="O32" s="20">
        <f t="shared" si="9"/>
        <v>6384000</v>
      </c>
      <c r="P32" s="27">
        <f t="shared" si="10"/>
        <v>27780000</v>
      </c>
      <c r="Q32" s="20">
        <f t="shared" si="4"/>
        <v>277800</v>
      </c>
      <c r="R32" s="27">
        <f>NPV_calc!$C$206</f>
        <v>3462002.0331576061</v>
      </c>
      <c r="S32" s="20">
        <f t="shared" si="5"/>
        <v>213960</v>
      </c>
      <c r="T32" s="20">
        <f t="shared" si="6"/>
        <v>408000</v>
      </c>
      <c r="U32" s="20">
        <f t="shared" si="11"/>
        <v>621960</v>
      </c>
      <c r="V32" s="27">
        <f>NPV_calc!$C$203</f>
        <v>7750996.3446461679</v>
      </c>
      <c r="X32" s="33">
        <f t="shared" si="12"/>
        <v>-23491005.688511439</v>
      </c>
    </row>
    <row r="33" spans="1:24" x14ac:dyDescent="0.3">
      <c r="A33" t="s">
        <v>71</v>
      </c>
      <c r="B33" s="16" t="s">
        <v>72</v>
      </c>
      <c r="C33" s="29">
        <f t="shared" si="0"/>
        <v>93</v>
      </c>
      <c r="D33">
        <v>212</v>
      </c>
      <c r="E33" s="29">
        <v>5390</v>
      </c>
      <c r="F33" s="29">
        <f t="shared" si="7"/>
        <v>539</v>
      </c>
      <c r="G33">
        <v>583605</v>
      </c>
      <c r="H33" s="5">
        <v>834</v>
      </c>
      <c r="I33" s="5">
        <v>0</v>
      </c>
      <c r="J33">
        <v>0</v>
      </c>
      <c r="K33" s="20">
        <f t="shared" si="1"/>
        <v>170970000</v>
      </c>
      <c r="L33" s="20">
        <f t="shared" si="2"/>
        <v>0</v>
      </c>
      <c r="M33" s="20">
        <f t="shared" si="3"/>
        <v>0</v>
      </c>
      <c r="N33" s="20">
        <f t="shared" si="8"/>
        <v>558000</v>
      </c>
      <c r="O33" s="20">
        <f t="shared" si="9"/>
        <v>32340000</v>
      </c>
      <c r="P33" s="27">
        <f t="shared" si="10"/>
        <v>32898000</v>
      </c>
      <c r="Q33" s="20">
        <f t="shared" si="4"/>
        <v>328980</v>
      </c>
      <c r="R33" s="27">
        <f>NPV_calc!$C$213</f>
        <v>4099817.9584888034</v>
      </c>
      <c r="S33" s="20">
        <f t="shared" si="5"/>
        <v>5580</v>
      </c>
      <c r="T33" s="20">
        <f t="shared" si="6"/>
        <v>2069760</v>
      </c>
      <c r="U33" s="20">
        <f t="shared" si="11"/>
        <v>2075340</v>
      </c>
      <c r="V33" s="27">
        <f>NPV_calc!$C$210</f>
        <v>25863323.612286929</v>
      </c>
      <c r="X33" s="33">
        <f t="shared" si="12"/>
        <v>-11134494.346201874</v>
      </c>
    </row>
    <row r="34" spans="1:24" x14ac:dyDescent="0.3">
      <c r="A34" t="s">
        <v>73</v>
      </c>
      <c r="B34" s="16" t="s">
        <v>74</v>
      </c>
      <c r="C34" s="29">
        <f t="shared" si="0"/>
        <v>6198</v>
      </c>
      <c r="D34">
        <v>14132</v>
      </c>
      <c r="E34" s="29">
        <v>2636</v>
      </c>
      <c r="F34" s="29">
        <f t="shared" si="7"/>
        <v>264</v>
      </c>
      <c r="G34">
        <v>46597</v>
      </c>
      <c r="H34" s="5">
        <v>84</v>
      </c>
      <c r="I34" s="5">
        <v>1</v>
      </c>
      <c r="J34">
        <v>2</v>
      </c>
      <c r="K34" s="20">
        <f t="shared" si="1"/>
        <v>17220000</v>
      </c>
      <c r="L34" s="20">
        <f t="shared" si="2"/>
        <v>440000</v>
      </c>
      <c r="M34" s="20">
        <f t="shared" si="3"/>
        <v>880000</v>
      </c>
      <c r="N34" s="20">
        <f t="shared" si="8"/>
        <v>37188000</v>
      </c>
      <c r="O34" s="20">
        <f t="shared" si="9"/>
        <v>15816000</v>
      </c>
      <c r="P34" s="27">
        <f t="shared" si="10"/>
        <v>53004000</v>
      </c>
      <c r="Q34" s="20">
        <f t="shared" si="4"/>
        <v>530040</v>
      </c>
      <c r="R34" s="27">
        <f>NPV_calc!$C$220</f>
        <v>6605469.9699598942</v>
      </c>
      <c r="S34" s="20">
        <f t="shared" si="5"/>
        <v>371880</v>
      </c>
      <c r="T34" s="20">
        <f t="shared" si="6"/>
        <v>1012800</v>
      </c>
      <c r="U34" s="20">
        <f t="shared" si="11"/>
        <v>1384680</v>
      </c>
      <c r="V34" s="27">
        <f>NPV_calc!$C$217</f>
        <v>17256173.41710826</v>
      </c>
      <c r="X34" s="33">
        <f t="shared" si="12"/>
        <v>-42353296.552851632</v>
      </c>
    </row>
    <row r="35" spans="1:24" x14ac:dyDescent="0.3">
      <c r="A35" t="s">
        <v>75</v>
      </c>
      <c r="B35" s="16" t="s">
        <v>76</v>
      </c>
      <c r="C35" s="29">
        <f t="shared" si="0"/>
        <v>1183</v>
      </c>
      <c r="D35">
        <v>2697</v>
      </c>
      <c r="E35" s="29">
        <v>742</v>
      </c>
      <c r="F35" s="29">
        <f t="shared" si="7"/>
        <v>74</v>
      </c>
      <c r="G35">
        <v>24713</v>
      </c>
      <c r="H35" s="5">
        <v>30</v>
      </c>
      <c r="I35" s="5">
        <v>0</v>
      </c>
      <c r="J35">
        <v>0</v>
      </c>
      <c r="K35" s="20">
        <f t="shared" si="1"/>
        <v>6150000</v>
      </c>
      <c r="L35" s="20">
        <f t="shared" si="2"/>
        <v>0</v>
      </c>
      <c r="M35" s="20">
        <f t="shared" si="3"/>
        <v>0</v>
      </c>
      <c r="N35" s="20">
        <f t="shared" si="8"/>
        <v>7098000</v>
      </c>
      <c r="O35" s="20">
        <f t="shared" si="9"/>
        <v>4452000</v>
      </c>
      <c r="P35" s="27">
        <f t="shared" si="10"/>
        <v>11550000</v>
      </c>
      <c r="Q35" s="20">
        <f t="shared" si="4"/>
        <v>115500</v>
      </c>
      <c r="R35" s="27">
        <f>NPV_calc!$C$227</f>
        <v>1439385.2945633677</v>
      </c>
      <c r="S35" s="20">
        <f t="shared" si="5"/>
        <v>70980</v>
      </c>
      <c r="T35" s="20">
        <f t="shared" si="6"/>
        <v>284640</v>
      </c>
      <c r="U35" s="20">
        <f t="shared" si="11"/>
        <v>355620</v>
      </c>
      <c r="V35" s="27">
        <f>NPV_calc!$C$224</f>
        <v>4431811.2420140682</v>
      </c>
      <c r="X35" s="33">
        <f t="shared" si="12"/>
        <v>-8557574.0525492989</v>
      </c>
    </row>
    <row r="36" spans="1:24" x14ac:dyDescent="0.3">
      <c r="A36" t="s">
        <v>77</v>
      </c>
      <c r="B36" s="16" t="s">
        <v>78</v>
      </c>
      <c r="C36" s="29">
        <f t="shared" si="0"/>
        <v>2687</v>
      </c>
      <c r="D36">
        <v>6127</v>
      </c>
      <c r="E36" s="29">
        <v>813</v>
      </c>
      <c r="F36" s="29">
        <f t="shared" si="7"/>
        <v>81</v>
      </c>
      <c r="G36">
        <v>24820</v>
      </c>
      <c r="H36" s="5">
        <v>64</v>
      </c>
      <c r="I36" s="5">
        <v>6</v>
      </c>
      <c r="J36">
        <v>10</v>
      </c>
      <c r="K36" s="20">
        <f t="shared" si="1"/>
        <v>13120000</v>
      </c>
      <c r="L36" s="20">
        <f t="shared" si="2"/>
        <v>2640000</v>
      </c>
      <c r="M36" s="20">
        <f t="shared" si="3"/>
        <v>4400000</v>
      </c>
      <c r="N36" s="20">
        <f t="shared" si="8"/>
        <v>16122000</v>
      </c>
      <c r="O36" s="20">
        <f t="shared" si="9"/>
        <v>4878000</v>
      </c>
      <c r="P36" s="27">
        <f t="shared" si="10"/>
        <v>21000000</v>
      </c>
      <c r="Q36" s="20">
        <f t="shared" si="4"/>
        <v>210000</v>
      </c>
      <c r="R36" s="27">
        <f>NPV_calc!$C$234</f>
        <v>2617064.1719333958</v>
      </c>
      <c r="S36" s="20">
        <f t="shared" si="5"/>
        <v>161220</v>
      </c>
      <c r="T36" s="20">
        <f t="shared" si="6"/>
        <v>311760</v>
      </c>
      <c r="U36" s="20">
        <f t="shared" si="11"/>
        <v>472980</v>
      </c>
      <c r="V36" s="27">
        <f>NPV_calc!$C$231</f>
        <v>5894376.2478145603</v>
      </c>
      <c r="X36" s="33">
        <f t="shared" si="12"/>
        <v>-17722687.924118835</v>
      </c>
    </row>
    <row r="37" spans="1:24" x14ac:dyDescent="0.3">
      <c r="A37" t="s">
        <v>79</v>
      </c>
      <c r="B37" s="16" t="s">
        <v>80</v>
      </c>
      <c r="C37" s="29">
        <f t="shared" si="0"/>
        <v>1471</v>
      </c>
      <c r="D37">
        <v>3354</v>
      </c>
      <c r="E37" s="29">
        <v>764</v>
      </c>
      <c r="F37" s="29">
        <f t="shared" si="7"/>
        <v>76</v>
      </c>
      <c r="G37">
        <v>3868</v>
      </c>
      <c r="H37" s="5">
        <v>37</v>
      </c>
      <c r="I37" s="5">
        <v>2</v>
      </c>
      <c r="J37">
        <v>2</v>
      </c>
      <c r="K37" s="20">
        <f t="shared" si="1"/>
        <v>7585000</v>
      </c>
      <c r="L37" s="20">
        <f t="shared" si="2"/>
        <v>880000</v>
      </c>
      <c r="M37" s="20">
        <f t="shared" si="3"/>
        <v>880000</v>
      </c>
      <c r="N37" s="20">
        <f t="shared" si="8"/>
        <v>8826000</v>
      </c>
      <c r="O37" s="20">
        <f t="shared" si="9"/>
        <v>4584000</v>
      </c>
      <c r="P37" s="27">
        <f t="shared" si="10"/>
        <v>13410000</v>
      </c>
      <c r="Q37" s="20">
        <f t="shared" si="4"/>
        <v>134100</v>
      </c>
      <c r="R37" s="27">
        <f>NPV_calc!$C$241</f>
        <v>1671182.4069346115</v>
      </c>
      <c r="S37" s="20">
        <f t="shared" si="5"/>
        <v>88260</v>
      </c>
      <c r="T37" s="20">
        <f t="shared" si="6"/>
        <v>292800</v>
      </c>
      <c r="U37" s="20">
        <f t="shared" si="11"/>
        <v>381060</v>
      </c>
      <c r="V37" s="27">
        <f>NPV_calc!$C$238</f>
        <v>4748849.8731282856</v>
      </c>
      <c r="X37" s="33">
        <f t="shared" si="12"/>
        <v>-10332332.533806326</v>
      </c>
    </row>
    <row r="38" spans="1:24" x14ac:dyDescent="0.3">
      <c r="A38" t="s">
        <v>81</v>
      </c>
      <c r="B38" s="16" t="s">
        <v>82</v>
      </c>
      <c r="C38" s="29">
        <f t="shared" si="0"/>
        <v>3617</v>
      </c>
      <c r="D38">
        <v>8246</v>
      </c>
      <c r="E38" s="29">
        <v>852</v>
      </c>
      <c r="F38" s="29">
        <f t="shared" si="7"/>
        <v>85</v>
      </c>
      <c r="G38">
        <v>27660</v>
      </c>
      <c r="H38" s="5">
        <v>64</v>
      </c>
      <c r="I38" s="5">
        <v>3</v>
      </c>
      <c r="J38">
        <v>5</v>
      </c>
      <c r="K38" s="20">
        <f t="shared" si="1"/>
        <v>13120000</v>
      </c>
      <c r="L38" s="20">
        <f t="shared" si="2"/>
        <v>1320000</v>
      </c>
      <c r="M38" s="20">
        <f t="shared" si="3"/>
        <v>2200000</v>
      </c>
      <c r="N38" s="20">
        <f t="shared" si="8"/>
        <v>21702000</v>
      </c>
      <c r="O38" s="20">
        <f t="shared" si="9"/>
        <v>5112000</v>
      </c>
      <c r="P38" s="27">
        <f t="shared" si="10"/>
        <v>26814000</v>
      </c>
      <c r="Q38" s="20">
        <f t="shared" si="4"/>
        <v>268140</v>
      </c>
      <c r="R38" s="27">
        <f>NPV_calc!$C$248</f>
        <v>3341617.0812486708</v>
      </c>
      <c r="S38" s="20">
        <f t="shared" si="5"/>
        <v>217020</v>
      </c>
      <c r="T38" s="20">
        <f t="shared" si="6"/>
        <v>326880</v>
      </c>
      <c r="U38" s="20">
        <f t="shared" si="11"/>
        <v>543900</v>
      </c>
      <c r="V38" s="27">
        <f>NPV_calc!$C$245</f>
        <v>6778196.2053074948</v>
      </c>
      <c r="X38" s="33">
        <f t="shared" si="12"/>
        <v>-23377420.875941176</v>
      </c>
    </row>
    <row r="39" spans="1:24" x14ac:dyDescent="0.3">
      <c r="A39" t="s">
        <v>83</v>
      </c>
      <c r="B39" s="16" t="s">
        <v>84</v>
      </c>
      <c r="C39" s="29">
        <f t="shared" si="0"/>
        <v>2478</v>
      </c>
      <c r="D39">
        <v>5650</v>
      </c>
      <c r="E39" s="29">
        <v>519</v>
      </c>
      <c r="F39" s="29">
        <f t="shared" si="7"/>
        <v>52</v>
      </c>
      <c r="G39">
        <v>19374</v>
      </c>
      <c r="H39" s="5">
        <v>51</v>
      </c>
      <c r="I39" s="5">
        <v>4</v>
      </c>
      <c r="J39">
        <v>8</v>
      </c>
      <c r="K39" s="20">
        <f t="shared" si="1"/>
        <v>10455000</v>
      </c>
      <c r="L39" s="20">
        <f t="shared" si="2"/>
        <v>1760000</v>
      </c>
      <c r="M39" s="20">
        <f t="shared" si="3"/>
        <v>3520000</v>
      </c>
      <c r="N39" s="20">
        <f t="shared" si="8"/>
        <v>14868000</v>
      </c>
      <c r="O39" s="20">
        <f t="shared" si="9"/>
        <v>3114000</v>
      </c>
      <c r="P39" s="27">
        <f t="shared" si="10"/>
        <v>17982000</v>
      </c>
      <c r="Q39" s="20">
        <f t="shared" si="4"/>
        <v>179820</v>
      </c>
      <c r="R39" s="27">
        <f>NPV_calc!$C$255</f>
        <v>2240954.6637955392</v>
      </c>
      <c r="S39" s="20">
        <f t="shared" si="5"/>
        <v>148680</v>
      </c>
      <c r="T39" s="20">
        <f t="shared" si="6"/>
        <v>199440</v>
      </c>
      <c r="U39" s="20">
        <f t="shared" si="11"/>
        <v>348120</v>
      </c>
      <c r="V39" s="27">
        <f>NPV_calc!$C$252</f>
        <v>4338344.6644450184</v>
      </c>
      <c r="X39" s="33">
        <f t="shared" si="12"/>
        <v>-15884609.999350522</v>
      </c>
    </row>
    <row r="40" spans="1:24" x14ac:dyDescent="0.3">
      <c r="A40" t="s">
        <v>85</v>
      </c>
      <c r="B40" s="16" t="s">
        <v>86</v>
      </c>
      <c r="C40" s="29">
        <f t="shared" si="0"/>
        <v>5666</v>
      </c>
      <c r="D40">
        <v>12918</v>
      </c>
      <c r="E40" s="29">
        <v>1167</v>
      </c>
      <c r="F40" s="29">
        <f t="shared" si="7"/>
        <v>117</v>
      </c>
      <c r="G40">
        <v>34899</v>
      </c>
      <c r="H40" s="5">
        <v>91</v>
      </c>
      <c r="I40" s="5">
        <v>14</v>
      </c>
      <c r="J40">
        <v>13</v>
      </c>
      <c r="K40" s="20">
        <f t="shared" si="1"/>
        <v>18655000</v>
      </c>
      <c r="L40" s="20">
        <f t="shared" si="2"/>
        <v>6160000</v>
      </c>
      <c r="M40" s="20">
        <f t="shared" si="3"/>
        <v>5720000</v>
      </c>
      <c r="N40" s="20">
        <f t="shared" si="8"/>
        <v>33996000</v>
      </c>
      <c r="O40" s="20">
        <f t="shared" si="9"/>
        <v>7002000</v>
      </c>
      <c r="P40" s="27">
        <f t="shared" si="10"/>
        <v>40998000</v>
      </c>
      <c r="Q40" s="20">
        <f t="shared" si="4"/>
        <v>409980</v>
      </c>
      <c r="R40" s="27">
        <f>NPV_calc!$C$262</f>
        <v>5109256.9962345418</v>
      </c>
      <c r="S40" s="20">
        <f t="shared" si="5"/>
        <v>339960</v>
      </c>
      <c r="T40" s="20">
        <f t="shared" si="6"/>
        <v>448560</v>
      </c>
      <c r="U40" s="20">
        <f t="shared" si="11"/>
        <v>788520</v>
      </c>
      <c r="V40" s="27">
        <f>NPV_calc!$C$259</f>
        <v>9826702.0992996246</v>
      </c>
      <c r="X40" s="33">
        <f t="shared" si="12"/>
        <v>-36280554.896934919</v>
      </c>
    </row>
    <row r="41" spans="1:24" x14ac:dyDescent="0.3">
      <c r="A41" t="s">
        <v>87</v>
      </c>
      <c r="B41" s="16" t="s">
        <v>88</v>
      </c>
      <c r="C41" s="29">
        <f t="shared" si="0"/>
        <v>6149</v>
      </c>
      <c r="D41">
        <v>14020</v>
      </c>
      <c r="E41" s="29">
        <v>1143</v>
      </c>
      <c r="F41" s="29">
        <f t="shared" si="7"/>
        <v>114</v>
      </c>
      <c r="G41">
        <v>43708</v>
      </c>
      <c r="H41" s="5">
        <v>107</v>
      </c>
      <c r="I41" s="5">
        <v>17</v>
      </c>
      <c r="J41">
        <v>12</v>
      </c>
      <c r="K41" s="20">
        <f t="shared" si="1"/>
        <v>21935000</v>
      </c>
      <c r="L41" s="20">
        <f t="shared" si="2"/>
        <v>7480000</v>
      </c>
      <c r="M41" s="20">
        <f t="shared" si="3"/>
        <v>5280000</v>
      </c>
      <c r="N41" s="20">
        <f t="shared" si="8"/>
        <v>36894000</v>
      </c>
      <c r="O41" s="20">
        <f t="shared" si="9"/>
        <v>6858000</v>
      </c>
      <c r="P41" s="27">
        <f t="shared" si="10"/>
        <v>43752000</v>
      </c>
      <c r="Q41" s="20">
        <f t="shared" si="4"/>
        <v>437520</v>
      </c>
      <c r="R41" s="27">
        <f>NPV_calc!$C$269</f>
        <v>5452466.2690680921</v>
      </c>
      <c r="S41" s="20">
        <f t="shared" si="5"/>
        <v>368940</v>
      </c>
      <c r="T41" s="20">
        <f t="shared" si="6"/>
        <v>438480</v>
      </c>
      <c r="U41" s="20">
        <f t="shared" si="11"/>
        <v>807420</v>
      </c>
      <c r="V41" s="27">
        <f>NPV_calc!$C$266</f>
        <v>10062237.874773631</v>
      </c>
      <c r="X41" s="33">
        <f t="shared" si="12"/>
        <v>-39142228.394294463</v>
      </c>
    </row>
    <row r="42" spans="1:24" x14ac:dyDescent="0.3">
      <c r="A42" t="s">
        <v>89</v>
      </c>
      <c r="B42" s="16" t="s">
        <v>90</v>
      </c>
      <c r="C42" s="29">
        <f t="shared" si="0"/>
        <v>387</v>
      </c>
      <c r="D42">
        <v>882</v>
      </c>
      <c r="E42" s="29">
        <v>130</v>
      </c>
      <c r="F42" s="29">
        <f t="shared" si="7"/>
        <v>13</v>
      </c>
      <c r="G42">
        <v>8013</v>
      </c>
      <c r="H42" s="5">
        <v>24</v>
      </c>
      <c r="I42" s="5">
        <v>3</v>
      </c>
      <c r="J42">
        <v>4</v>
      </c>
      <c r="K42" s="20">
        <f t="shared" si="1"/>
        <v>4920000</v>
      </c>
      <c r="L42" s="20">
        <f t="shared" si="2"/>
        <v>1320000</v>
      </c>
      <c r="M42" s="20">
        <f t="shared" si="3"/>
        <v>1760000</v>
      </c>
      <c r="N42" s="20">
        <f t="shared" si="8"/>
        <v>2322000</v>
      </c>
      <c r="O42" s="20">
        <f t="shared" si="9"/>
        <v>780000</v>
      </c>
      <c r="P42" s="27">
        <f t="shared" si="10"/>
        <v>3102000</v>
      </c>
      <c r="Q42" s="20">
        <f t="shared" si="4"/>
        <v>31020</v>
      </c>
      <c r="R42" s="27">
        <f>NPV_calc!$C$276</f>
        <v>386577.76482559013</v>
      </c>
      <c r="S42" s="20">
        <f t="shared" si="5"/>
        <v>23220</v>
      </c>
      <c r="T42" s="20">
        <f t="shared" si="6"/>
        <v>49920</v>
      </c>
      <c r="U42" s="20">
        <f t="shared" si="11"/>
        <v>73140</v>
      </c>
      <c r="V42" s="27">
        <f>NPV_calc!$C$273</f>
        <v>911486.06445337425</v>
      </c>
      <c r="X42" s="33">
        <f t="shared" si="12"/>
        <v>-2577091.7003722158</v>
      </c>
    </row>
    <row r="43" spans="1:24" x14ac:dyDescent="0.3">
      <c r="A43" t="s">
        <v>91</v>
      </c>
      <c r="B43" s="16" t="s">
        <v>92</v>
      </c>
      <c r="C43" s="29">
        <f t="shared" si="0"/>
        <v>5773</v>
      </c>
      <c r="D43">
        <v>13163</v>
      </c>
      <c r="E43" s="29">
        <v>1483</v>
      </c>
      <c r="F43" s="29">
        <f t="shared" si="7"/>
        <v>148</v>
      </c>
      <c r="G43">
        <v>47269</v>
      </c>
      <c r="H43" s="5">
        <v>86</v>
      </c>
      <c r="I43" s="5">
        <v>6</v>
      </c>
      <c r="J43">
        <v>14</v>
      </c>
      <c r="K43" s="20">
        <f t="shared" si="1"/>
        <v>17630000</v>
      </c>
      <c r="L43" s="20">
        <f t="shared" si="2"/>
        <v>2640000</v>
      </c>
      <c r="M43" s="20">
        <f t="shared" si="3"/>
        <v>6160000</v>
      </c>
      <c r="N43" s="20">
        <f t="shared" si="8"/>
        <v>34638000</v>
      </c>
      <c r="O43" s="20">
        <f t="shared" si="9"/>
        <v>8898000</v>
      </c>
      <c r="P43" s="27">
        <f t="shared" si="10"/>
        <v>43536000</v>
      </c>
      <c r="Q43" s="20">
        <f t="shared" si="4"/>
        <v>435360</v>
      </c>
      <c r="R43" s="27">
        <f>NPV_calc!$C$283</f>
        <v>5425547.8947282052</v>
      </c>
      <c r="S43" s="20">
        <f t="shared" si="5"/>
        <v>346380</v>
      </c>
      <c r="T43" s="20">
        <f t="shared" si="6"/>
        <v>569040</v>
      </c>
      <c r="U43" s="20">
        <f t="shared" si="11"/>
        <v>915420</v>
      </c>
      <c r="V43" s="27">
        <f>NPV_calc!$C$280</f>
        <v>11408156.591767948</v>
      </c>
      <c r="X43" s="33">
        <f t="shared" si="12"/>
        <v>-37553391.302960254</v>
      </c>
    </row>
    <row r="44" spans="1:24" x14ac:dyDescent="0.3">
      <c r="A44" t="s">
        <v>93</v>
      </c>
      <c r="B44" s="16" t="s">
        <v>94</v>
      </c>
      <c r="C44" s="29">
        <f t="shared" si="0"/>
        <v>289</v>
      </c>
      <c r="D44">
        <v>658</v>
      </c>
      <c r="E44" s="29">
        <v>249</v>
      </c>
      <c r="F44" s="29">
        <f t="shared" si="7"/>
        <v>25</v>
      </c>
      <c r="G44">
        <v>30603</v>
      </c>
      <c r="H44" s="5">
        <v>33</v>
      </c>
      <c r="I44" s="5">
        <v>0</v>
      </c>
      <c r="J44">
        <v>0</v>
      </c>
      <c r="K44" s="20">
        <f t="shared" si="1"/>
        <v>6765000</v>
      </c>
      <c r="L44" s="20">
        <f t="shared" si="2"/>
        <v>0</v>
      </c>
      <c r="M44" s="20">
        <f t="shared" si="3"/>
        <v>0</v>
      </c>
      <c r="N44" s="20">
        <f t="shared" si="8"/>
        <v>1734000</v>
      </c>
      <c r="O44" s="20">
        <f t="shared" si="9"/>
        <v>1494000</v>
      </c>
      <c r="P44" s="27">
        <f t="shared" si="10"/>
        <v>3228000</v>
      </c>
      <c r="Q44" s="20">
        <f t="shared" si="4"/>
        <v>32280</v>
      </c>
      <c r="R44" s="27">
        <f>NPV_calc!$C$290</f>
        <v>402280.14985719055</v>
      </c>
      <c r="S44" s="20">
        <f t="shared" si="5"/>
        <v>17340</v>
      </c>
      <c r="T44" s="20">
        <f t="shared" si="6"/>
        <v>95760</v>
      </c>
      <c r="U44" s="20">
        <f t="shared" si="11"/>
        <v>113100</v>
      </c>
      <c r="V44" s="27">
        <f>NPV_calc!$C$287</f>
        <v>1409475.9897412721</v>
      </c>
      <c r="X44" s="33">
        <f t="shared" si="12"/>
        <v>-2220804.1601159186</v>
      </c>
    </row>
    <row r="45" spans="1:24" x14ac:dyDescent="0.3">
      <c r="A45" t="s">
        <v>95</v>
      </c>
      <c r="B45" s="16" t="s">
        <v>96</v>
      </c>
      <c r="C45" s="29">
        <f t="shared" si="0"/>
        <v>2723</v>
      </c>
      <c r="D45">
        <v>6209</v>
      </c>
      <c r="E45" s="29">
        <v>531</v>
      </c>
      <c r="F45" s="29">
        <f t="shared" si="7"/>
        <v>53</v>
      </c>
      <c r="G45">
        <v>11488</v>
      </c>
      <c r="H45" s="5">
        <v>52</v>
      </c>
      <c r="I45" s="5">
        <v>12</v>
      </c>
      <c r="J45">
        <v>12</v>
      </c>
      <c r="K45" s="20">
        <f t="shared" si="1"/>
        <v>10660000</v>
      </c>
      <c r="L45" s="20">
        <f t="shared" si="2"/>
        <v>5280000</v>
      </c>
      <c r="M45" s="20">
        <f t="shared" si="3"/>
        <v>5280000</v>
      </c>
      <c r="N45" s="20">
        <f t="shared" si="8"/>
        <v>16338000</v>
      </c>
      <c r="O45" s="20">
        <f t="shared" si="9"/>
        <v>3186000</v>
      </c>
      <c r="P45" s="27">
        <f t="shared" si="10"/>
        <v>19524000</v>
      </c>
      <c r="Q45" s="20">
        <f t="shared" si="4"/>
        <v>195240</v>
      </c>
      <c r="R45" s="27">
        <f>NPV_calc!$C$297</f>
        <v>2433121.9472775068</v>
      </c>
      <c r="S45" s="20">
        <f t="shared" si="5"/>
        <v>163380</v>
      </c>
      <c r="T45" s="20">
        <f t="shared" si="6"/>
        <v>203760</v>
      </c>
      <c r="U45" s="20">
        <f t="shared" si="11"/>
        <v>367140</v>
      </c>
      <c r="V45" s="27">
        <f>NPV_calc!$C$294</f>
        <v>4575375.9051601281</v>
      </c>
      <c r="X45" s="33">
        <f t="shared" si="12"/>
        <v>-17381746.04211738</v>
      </c>
    </row>
    <row r="46" spans="1:24" x14ac:dyDescent="0.3">
      <c r="C46" s="31">
        <f t="shared" ref="C46:V46" si="13">SUM(C4:C45)</f>
        <v>130863</v>
      </c>
      <c r="D46" s="4">
        <f t="shared" si="13"/>
        <v>298363</v>
      </c>
      <c r="E46" s="31">
        <f t="shared" si="13"/>
        <v>40924</v>
      </c>
      <c r="F46" s="31">
        <f t="shared" si="13"/>
        <v>4090</v>
      </c>
      <c r="G46" s="4">
        <f t="shared" si="13"/>
        <v>1879700</v>
      </c>
      <c r="H46" s="4">
        <f t="shared" si="13"/>
        <v>3341</v>
      </c>
      <c r="I46" s="4">
        <f t="shared" si="13"/>
        <v>200</v>
      </c>
      <c r="J46" s="4">
        <f t="shared" si="13"/>
        <v>305</v>
      </c>
      <c r="K46" s="21">
        <f t="shared" si="13"/>
        <v>684905000</v>
      </c>
      <c r="L46" s="21">
        <f t="shared" si="13"/>
        <v>88000000</v>
      </c>
      <c r="M46" s="21">
        <f t="shared" si="13"/>
        <v>134200000</v>
      </c>
      <c r="N46" s="40">
        <f t="shared" si="13"/>
        <v>785178000</v>
      </c>
      <c r="O46" s="40">
        <f t="shared" si="13"/>
        <v>245544000</v>
      </c>
      <c r="P46" s="25">
        <f t="shared" si="13"/>
        <v>1030722000</v>
      </c>
      <c r="Q46" s="21">
        <f t="shared" si="13"/>
        <v>10307220</v>
      </c>
      <c r="R46" s="25">
        <f t="shared" si="13"/>
        <v>128450743.68683493</v>
      </c>
      <c r="S46" s="21">
        <f t="shared" si="13"/>
        <v>7851780</v>
      </c>
      <c r="T46" s="21">
        <f t="shared" si="13"/>
        <v>15711360</v>
      </c>
      <c r="U46" s="21">
        <f t="shared" si="13"/>
        <v>23563140</v>
      </c>
      <c r="V46" s="25">
        <f t="shared" si="13"/>
        <v>293648807.01071757</v>
      </c>
      <c r="X46" s="35">
        <f>SUM(X4:X45)</f>
        <v>-865523936.67611766</v>
      </c>
    </row>
    <row r="49" spans="2:3" x14ac:dyDescent="0.3">
      <c r="B49" s="6">
        <v>5</v>
      </c>
      <c r="C49" t="s">
        <v>99</v>
      </c>
    </row>
    <row r="50" spans="2:3" x14ac:dyDescent="0.3">
      <c r="B50" s="6">
        <v>20</v>
      </c>
      <c r="C50" t="s">
        <v>98</v>
      </c>
    </row>
    <row r="51" spans="2:3" x14ac:dyDescent="0.3">
      <c r="B51" s="6">
        <v>120</v>
      </c>
      <c r="C51" t="s">
        <v>97</v>
      </c>
    </row>
    <row r="52" spans="2:3" x14ac:dyDescent="0.3">
      <c r="B52" s="6">
        <v>2.2799999999999998</v>
      </c>
      <c r="C52" t="s">
        <v>102</v>
      </c>
    </row>
    <row r="53" spans="2:3" hidden="1" x14ac:dyDescent="0.3">
      <c r="B53" s="19">
        <v>70000</v>
      </c>
      <c r="C53" t="s">
        <v>112</v>
      </c>
    </row>
    <row r="54" spans="2:3" hidden="1" x14ac:dyDescent="0.3">
      <c r="B54" s="22">
        <v>0.5</v>
      </c>
      <c r="C54" t="s">
        <v>116</v>
      </c>
    </row>
    <row r="55" spans="2:3" hidden="1" x14ac:dyDescent="0.3">
      <c r="B55" s="19">
        <v>100000</v>
      </c>
      <c r="C55" t="s">
        <v>113</v>
      </c>
    </row>
    <row r="56" spans="2:3" hidden="1" x14ac:dyDescent="0.3">
      <c r="B56" s="6">
        <v>9</v>
      </c>
      <c r="C56" t="s">
        <v>114</v>
      </c>
    </row>
    <row r="57" spans="2:3" x14ac:dyDescent="0.3">
      <c r="B57" s="19">
        <f>30*1000</f>
        <v>30000</v>
      </c>
      <c r="C57" t="s">
        <v>115</v>
      </c>
    </row>
    <row r="58" spans="2:3" x14ac:dyDescent="0.3">
      <c r="B58" s="22">
        <v>0.01</v>
      </c>
      <c r="C58" t="s">
        <v>123</v>
      </c>
    </row>
    <row r="59" spans="2:3" x14ac:dyDescent="0.3">
      <c r="B59" s="39">
        <v>0.2</v>
      </c>
      <c r="C59" t="s">
        <v>142</v>
      </c>
    </row>
    <row r="60" spans="2:3" x14ac:dyDescent="0.3">
      <c r="B60" s="19">
        <f>B57*B59</f>
        <v>6000</v>
      </c>
      <c r="C60" t="s">
        <v>141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DB81E-68FA-46AB-A021-A9E4D923A5D7}">
  <dimension ref="A2:AA298"/>
  <sheetViews>
    <sheetView workbookViewId="0">
      <selection activeCell="A14" sqref="A14"/>
    </sheetView>
  </sheetViews>
  <sheetFormatPr defaultRowHeight="14.4" x14ac:dyDescent="0.3"/>
  <cols>
    <col min="2" max="2" width="23.33203125" customWidth="1"/>
    <col min="3" max="3" width="15.44140625" customWidth="1"/>
  </cols>
  <sheetData>
    <row r="2" spans="1:27" x14ac:dyDescent="0.3">
      <c r="A2" s="2"/>
      <c r="B2" s="2" t="s">
        <v>1</v>
      </c>
      <c r="C2" s="2"/>
      <c r="D2" s="2"/>
      <c r="E2" s="2">
        <v>1</v>
      </c>
      <c r="F2" s="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</row>
    <row r="3" spans="1:27" x14ac:dyDescent="0.3">
      <c r="A3" s="2"/>
      <c r="B3" s="2" t="s">
        <v>0</v>
      </c>
      <c r="C3" s="2">
        <v>0.05</v>
      </c>
      <c r="D3" s="2"/>
      <c r="E3" s="3">
        <f>(1+diskonta_likme)</f>
        <v>1.05</v>
      </c>
      <c r="F3" s="3">
        <f t="shared" ref="F3:X3" si="0">E3*(1+diskonta_likme)</f>
        <v>1.1025</v>
      </c>
      <c r="G3" s="3">
        <f t="shared" si="0"/>
        <v>1.1576250000000001</v>
      </c>
      <c r="H3" s="3">
        <f t="shared" si="0"/>
        <v>1.2155062500000002</v>
      </c>
      <c r="I3" s="3">
        <f t="shared" si="0"/>
        <v>1.2762815625000004</v>
      </c>
      <c r="J3" s="3">
        <f t="shared" si="0"/>
        <v>1.3400956406250004</v>
      </c>
      <c r="K3" s="3">
        <f t="shared" si="0"/>
        <v>1.4071004226562505</v>
      </c>
      <c r="L3" s="3">
        <f t="shared" si="0"/>
        <v>1.477455443789063</v>
      </c>
      <c r="M3" s="3">
        <f t="shared" si="0"/>
        <v>1.5513282159785162</v>
      </c>
      <c r="N3" s="3">
        <f t="shared" si="0"/>
        <v>1.628894626777442</v>
      </c>
      <c r="O3" s="3">
        <f t="shared" si="0"/>
        <v>1.7103393581163142</v>
      </c>
      <c r="P3" s="3">
        <f t="shared" si="0"/>
        <v>1.7958563260221301</v>
      </c>
      <c r="Q3" s="3">
        <f t="shared" si="0"/>
        <v>1.8856491423232367</v>
      </c>
      <c r="R3" s="3">
        <f t="shared" si="0"/>
        <v>1.9799315994393987</v>
      </c>
      <c r="S3" s="3">
        <f t="shared" si="0"/>
        <v>2.0789281794113688</v>
      </c>
      <c r="T3" s="3">
        <f t="shared" si="0"/>
        <v>2.1828745883819374</v>
      </c>
      <c r="U3" s="3">
        <f t="shared" si="0"/>
        <v>2.2920183178010345</v>
      </c>
      <c r="V3" s="3">
        <f t="shared" si="0"/>
        <v>2.4066192336910861</v>
      </c>
      <c r="W3" s="3">
        <f t="shared" si="0"/>
        <v>2.5269501953756404</v>
      </c>
      <c r="X3" s="3">
        <f t="shared" si="0"/>
        <v>2.6532977051444226</v>
      </c>
      <c r="Z3" s="11"/>
    </row>
    <row r="4" spans="1:27" x14ac:dyDescent="0.3">
      <c r="A4" s="2"/>
      <c r="B4" s="2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Z4" s="11"/>
    </row>
    <row r="5" spans="1:27" x14ac:dyDescent="0.3">
      <c r="A5" s="2">
        <f>ROW()-1</f>
        <v>4</v>
      </c>
      <c r="B5" s="2" t="s">
        <v>130</v>
      </c>
      <c r="C5" s="14">
        <f>'4.scen. - Novadi'!$U$4</f>
        <v>857340</v>
      </c>
      <c r="D5" s="1"/>
      <c r="E5" s="12">
        <f t="shared" ref="E5:J5" si="1">$C5</f>
        <v>857340</v>
      </c>
      <c r="F5" s="12">
        <f t="shared" si="1"/>
        <v>857340</v>
      </c>
      <c r="G5" s="12">
        <f t="shared" si="1"/>
        <v>857340</v>
      </c>
      <c r="H5" s="12">
        <f t="shared" si="1"/>
        <v>857340</v>
      </c>
      <c r="I5" s="12">
        <f t="shared" si="1"/>
        <v>857340</v>
      </c>
      <c r="J5" s="12">
        <f t="shared" si="1"/>
        <v>857340</v>
      </c>
      <c r="K5" s="12">
        <f t="shared" ref="K5:X5" si="2">$C5</f>
        <v>857340</v>
      </c>
      <c r="L5" s="12">
        <f t="shared" si="2"/>
        <v>857340</v>
      </c>
      <c r="M5" s="12">
        <f t="shared" si="2"/>
        <v>857340</v>
      </c>
      <c r="N5" s="12">
        <f t="shared" si="2"/>
        <v>857340</v>
      </c>
      <c r="O5" s="12">
        <f t="shared" si="2"/>
        <v>857340</v>
      </c>
      <c r="P5" s="12">
        <f t="shared" si="2"/>
        <v>857340</v>
      </c>
      <c r="Q5" s="12">
        <f t="shared" si="2"/>
        <v>857340</v>
      </c>
      <c r="R5" s="12">
        <f t="shared" si="2"/>
        <v>857340</v>
      </c>
      <c r="S5" s="12">
        <f t="shared" si="2"/>
        <v>857340</v>
      </c>
      <c r="T5" s="12">
        <f t="shared" si="2"/>
        <v>857340</v>
      </c>
      <c r="U5" s="12">
        <f t="shared" si="2"/>
        <v>857340</v>
      </c>
      <c r="V5" s="12">
        <f t="shared" si="2"/>
        <v>857340</v>
      </c>
      <c r="W5" s="12">
        <f t="shared" si="2"/>
        <v>857340</v>
      </c>
      <c r="X5" s="12">
        <f t="shared" si="2"/>
        <v>857340</v>
      </c>
    </row>
    <row r="6" spans="1:27" ht="15" thickBot="1" x14ac:dyDescent="0.35">
      <c r="A6" s="2"/>
      <c r="B6" s="2" t="s">
        <v>9</v>
      </c>
      <c r="C6" s="2"/>
      <c r="D6" s="2"/>
      <c r="E6" s="12">
        <f t="shared" ref="E6:X6" si="3">E5/E$3</f>
        <v>816514.28571428568</v>
      </c>
      <c r="F6" s="12">
        <f t="shared" si="3"/>
        <v>777632.6530612245</v>
      </c>
      <c r="G6" s="12">
        <f t="shared" si="3"/>
        <v>740602.52672497567</v>
      </c>
      <c r="H6" s="12">
        <f t="shared" si="3"/>
        <v>705335.73973807192</v>
      </c>
      <c r="I6" s="12">
        <f t="shared" si="3"/>
        <v>671748.3235600685</v>
      </c>
      <c r="J6" s="12">
        <f t="shared" si="3"/>
        <v>639760.30815244617</v>
      </c>
      <c r="K6" s="12">
        <f t="shared" si="3"/>
        <v>609295.53157375823</v>
      </c>
      <c r="L6" s="12">
        <f t="shared" si="3"/>
        <v>580281.45864167449</v>
      </c>
      <c r="M6" s="12">
        <f t="shared" si="3"/>
        <v>552649.00823016616</v>
      </c>
      <c r="N6" s="12">
        <f t="shared" si="3"/>
        <v>526332.38879063446</v>
      </c>
      <c r="O6" s="12">
        <f t="shared" si="3"/>
        <v>501268.94170536613</v>
      </c>
      <c r="P6" s="12">
        <f t="shared" si="3"/>
        <v>477398.99210034864</v>
      </c>
      <c r="Q6" s="12">
        <f t="shared" si="3"/>
        <v>454665.70676223678</v>
      </c>
      <c r="R6" s="12">
        <f t="shared" si="3"/>
        <v>433014.95882117783</v>
      </c>
      <c r="S6" s="12">
        <f t="shared" si="3"/>
        <v>412395.19887731218</v>
      </c>
      <c r="T6" s="12">
        <f t="shared" si="3"/>
        <v>392757.33226410684</v>
      </c>
      <c r="U6" s="12">
        <f t="shared" si="3"/>
        <v>374054.60215629218</v>
      </c>
      <c r="V6" s="12">
        <f t="shared" si="3"/>
        <v>356242.47824408778</v>
      </c>
      <c r="W6" s="12">
        <f t="shared" si="3"/>
        <v>339278.55070865504</v>
      </c>
      <c r="X6" s="12">
        <f t="shared" si="3"/>
        <v>323122.42924633814</v>
      </c>
      <c r="Z6" s="5"/>
      <c r="AA6" s="4"/>
    </row>
    <row r="7" spans="1:27" ht="15.6" thickTop="1" thickBot="1" x14ac:dyDescent="0.35">
      <c r="A7" s="2"/>
      <c r="B7" s="2" t="s">
        <v>10</v>
      </c>
      <c r="C7" s="7">
        <f>X7</f>
        <v>10684351.415073229</v>
      </c>
      <c r="D7" s="2"/>
      <c r="E7" s="12">
        <f>E6</f>
        <v>816514.28571428568</v>
      </c>
      <c r="F7" s="12">
        <f t="shared" ref="F7:X7" si="4">E7+F6</f>
        <v>1594146.9387755101</v>
      </c>
      <c r="G7" s="12">
        <f t="shared" si="4"/>
        <v>2334749.4655004856</v>
      </c>
      <c r="H7" s="12">
        <f t="shared" si="4"/>
        <v>3040085.2052385574</v>
      </c>
      <c r="I7" s="12">
        <f t="shared" si="4"/>
        <v>3711833.5287986258</v>
      </c>
      <c r="J7" s="12">
        <f t="shared" si="4"/>
        <v>4351593.8369510723</v>
      </c>
      <c r="K7" s="12">
        <f t="shared" si="4"/>
        <v>4960889.3685248308</v>
      </c>
      <c r="L7" s="12">
        <f t="shared" si="4"/>
        <v>5541170.8271665052</v>
      </c>
      <c r="M7" s="12">
        <f t="shared" si="4"/>
        <v>6093819.8353966717</v>
      </c>
      <c r="N7" s="12">
        <f t="shared" si="4"/>
        <v>6620152.2241873061</v>
      </c>
      <c r="O7" s="12">
        <f t="shared" si="4"/>
        <v>7121421.1658926718</v>
      </c>
      <c r="P7" s="12">
        <f t="shared" si="4"/>
        <v>7598820.1579930205</v>
      </c>
      <c r="Q7" s="12">
        <f t="shared" si="4"/>
        <v>8053485.864755257</v>
      </c>
      <c r="R7" s="12">
        <f t="shared" si="4"/>
        <v>8486500.8235764354</v>
      </c>
      <c r="S7" s="12">
        <f t="shared" si="4"/>
        <v>8898896.0224537477</v>
      </c>
      <c r="T7" s="12">
        <f t="shared" si="4"/>
        <v>9291653.3547178544</v>
      </c>
      <c r="U7" s="12">
        <f t="shared" si="4"/>
        <v>9665707.9568741471</v>
      </c>
      <c r="V7" s="12">
        <f t="shared" si="4"/>
        <v>10021950.435118236</v>
      </c>
      <c r="W7" s="12">
        <f t="shared" si="4"/>
        <v>10361228.985826891</v>
      </c>
      <c r="X7" s="13">
        <f t="shared" si="4"/>
        <v>10684351.415073229</v>
      </c>
    </row>
    <row r="8" spans="1:27" ht="15" thickTop="1" x14ac:dyDescent="0.3">
      <c r="B8" s="2" t="s">
        <v>131</v>
      </c>
      <c r="C8" s="15">
        <f>'4.scen. - Novadi'!$Q$4</f>
        <v>358200</v>
      </c>
      <c r="E8" s="12">
        <f>$C8</f>
        <v>358200</v>
      </c>
      <c r="F8" s="12">
        <f t="shared" ref="F8:X8" si="5">$C8</f>
        <v>358200</v>
      </c>
      <c r="G8" s="12">
        <f t="shared" si="5"/>
        <v>358200</v>
      </c>
      <c r="H8" s="12">
        <f t="shared" si="5"/>
        <v>358200</v>
      </c>
      <c r="I8" s="12">
        <f t="shared" si="5"/>
        <v>358200</v>
      </c>
      <c r="J8" s="12">
        <f t="shared" si="5"/>
        <v>358200</v>
      </c>
      <c r="K8" s="12">
        <f t="shared" si="5"/>
        <v>358200</v>
      </c>
      <c r="L8" s="12">
        <f t="shared" si="5"/>
        <v>358200</v>
      </c>
      <c r="M8" s="12">
        <f t="shared" si="5"/>
        <v>358200</v>
      </c>
      <c r="N8" s="12">
        <f t="shared" si="5"/>
        <v>358200</v>
      </c>
      <c r="O8" s="12">
        <f t="shared" si="5"/>
        <v>358200</v>
      </c>
      <c r="P8" s="12">
        <f t="shared" si="5"/>
        <v>358200</v>
      </c>
      <c r="Q8" s="12">
        <f t="shared" si="5"/>
        <v>358200</v>
      </c>
      <c r="R8" s="12">
        <f t="shared" si="5"/>
        <v>358200</v>
      </c>
      <c r="S8" s="12">
        <f t="shared" si="5"/>
        <v>358200</v>
      </c>
      <c r="T8" s="12">
        <f t="shared" si="5"/>
        <v>358200</v>
      </c>
      <c r="U8" s="12">
        <f t="shared" si="5"/>
        <v>358200</v>
      </c>
      <c r="V8" s="12">
        <f t="shared" si="5"/>
        <v>358200</v>
      </c>
      <c r="W8" s="12">
        <f t="shared" si="5"/>
        <v>358200</v>
      </c>
      <c r="X8" s="12">
        <f t="shared" si="5"/>
        <v>358200</v>
      </c>
    </row>
    <row r="9" spans="1:27" ht="15" thickBot="1" x14ac:dyDescent="0.35">
      <c r="B9" s="2" t="s">
        <v>9</v>
      </c>
      <c r="E9" s="12">
        <f t="shared" ref="E9:X9" si="6">E8/E$3</f>
        <v>341142.8571428571</v>
      </c>
      <c r="F9" s="12">
        <f t="shared" si="6"/>
        <v>324897.95918367343</v>
      </c>
      <c r="G9" s="12">
        <f t="shared" si="6"/>
        <v>309426.62779397471</v>
      </c>
      <c r="H9" s="12">
        <f t="shared" si="6"/>
        <v>294692.02647045208</v>
      </c>
      <c r="I9" s="12">
        <f t="shared" si="6"/>
        <v>280659.07282900193</v>
      </c>
      <c r="J9" s="12">
        <f t="shared" si="6"/>
        <v>267294.35507523996</v>
      </c>
      <c r="K9" s="12">
        <f t="shared" si="6"/>
        <v>254566.05245260947</v>
      </c>
      <c r="L9" s="12">
        <f t="shared" si="6"/>
        <v>242443.85947867567</v>
      </c>
      <c r="M9" s="12">
        <f t="shared" si="6"/>
        <v>230898.91378921492</v>
      </c>
      <c r="N9" s="12">
        <f t="shared" si="6"/>
        <v>219903.72741829994</v>
      </c>
      <c r="O9" s="12">
        <f t="shared" si="6"/>
        <v>209432.12135076182</v>
      </c>
      <c r="P9" s="12">
        <f t="shared" si="6"/>
        <v>199459.16319120172</v>
      </c>
      <c r="Q9" s="12">
        <f t="shared" si="6"/>
        <v>189961.10780114448</v>
      </c>
      <c r="R9" s="12">
        <f t="shared" si="6"/>
        <v>180915.34076299472</v>
      </c>
      <c r="S9" s="12">
        <f t="shared" si="6"/>
        <v>172300.32453618545</v>
      </c>
      <c r="T9" s="12">
        <f t="shared" si="6"/>
        <v>164095.54717731947</v>
      </c>
      <c r="U9" s="12">
        <f t="shared" si="6"/>
        <v>156281.473502209</v>
      </c>
      <c r="V9" s="12">
        <f t="shared" si="6"/>
        <v>148839.49857353239</v>
      </c>
      <c r="W9" s="12">
        <f t="shared" si="6"/>
        <v>141751.90340336418</v>
      </c>
      <c r="X9" s="12">
        <f t="shared" si="6"/>
        <v>135001.81276510871</v>
      </c>
    </row>
    <row r="10" spans="1:27" ht="15.6" thickTop="1" thickBot="1" x14ac:dyDescent="0.35">
      <c r="B10" s="2" t="s">
        <v>10</v>
      </c>
      <c r="C10" s="7">
        <f>X10</f>
        <v>4463963.7446978204</v>
      </c>
      <c r="E10" s="12">
        <f>E9</f>
        <v>341142.8571428571</v>
      </c>
      <c r="F10" s="12">
        <f>E10+F9</f>
        <v>666040.81632653053</v>
      </c>
      <c r="G10" s="12">
        <f t="shared" ref="G10:X10" si="7">F10+G9</f>
        <v>975467.44412050524</v>
      </c>
      <c r="H10" s="12">
        <f t="shared" si="7"/>
        <v>1270159.4705909574</v>
      </c>
      <c r="I10" s="12">
        <f t="shared" si="7"/>
        <v>1550818.5434199595</v>
      </c>
      <c r="J10" s="12">
        <f t="shared" si="7"/>
        <v>1818112.8984951994</v>
      </c>
      <c r="K10" s="12">
        <f t="shared" si="7"/>
        <v>2072678.9509478088</v>
      </c>
      <c r="L10" s="12">
        <f t="shared" si="7"/>
        <v>2315122.8104264843</v>
      </c>
      <c r="M10" s="12">
        <f t="shared" si="7"/>
        <v>2546021.7242156994</v>
      </c>
      <c r="N10" s="12">
        <f t="shared" si="7"/>
        <v>2765925.4516339991</v>
      </c>
      <c r="O10" s="12">
        <f t="shared" si="7"/>
        <v>2975357.5729847611</v>
      </c>
      <c r="P10" s="12">
        <f t="shared" si="7"/>
        <v>3174816.7361759627</v>
      </c>
      <c r="Q10" s="12">
        <f t="shared" si="7"/>
        <v>3364777.8439771072</v>
      </c>
      <c r="R10" s="12">
        <f t="shared" si="7"/>
        <v>3545693.1847401019</v>
      </c>
      <c r="S10" s="12">
        <f t="shared" si="7"/>
        <v>3717993.5092762872</v>
      </c>
      <c r="T10" s="12">
        <f t="shared" si="7"/>
        <v>3882089.0564536066</v>
      </c>
      <c r="U10" s="12">
        <f t="shared" si="7"/>
        <v>4038370.5299558155</v>
      </c>
      <c r="V10" s="12">
        <f t="shared" si="7"/>
        <v>4187210.0285293479</v>
      </c>
      <c r="W10" s="12">
        <f t="shared" si="7"/>
        <v>4328961.931932712</v>
      </c>
      <c r="X10" s="13">
        <f t="shared" si="7"/>
        <v>4463963.7446978204</v>
      </c>
    </row>
    <row r="11" spans="1:27" ht="15" thickTop="1" x14ac:dyDescent="0.3"/>
    <row r="12" spans="1:27" x14ac:dyDescent="0.3">
      <c r="A12" s="2">
        <f>A5+1</f>
        <v>5</v>
      </c>
      <c r="B12" s="2" t="s">
        <v>130</v>
      </c>
      <c r="C12" s="14">
        <f>'4.scen. - Novadi'!$U$5</f>
        <v>802320</v>
      </c>
      <c r="D12" s="1"/>
      <c r="E12" s="12">
        <f t="shared" ref="E12:J12" si="8">$C12</f>
        <v>802320</v>
      </c>
      <c r="F12" s="12">
        <f t="shared" si="8"/>
        <v>802320</v>
      </c>
      <c r="G12" s="12">
        <f t="shared" si="8"/>
        <v>802320</v>
      </c>
      <c r="H12" s="12">
        <f t="shared" si="8"/>
        <v>802320</v>
      </c>
      <c r="I12" s="12">
        <f t="shared" si="8"/>
        <v>802320</v>
      </c>
      <c r="J12" s="12">
        <f t="shared" si="8"/>
        <v>802320</v>
      </c>
      <c r="K12" s="12">
        <f t="shared" ref="K12:X12" si="9">$C12</f>
        <v>802320</v>
      </c>
      <c r="L12" s="12">
        <f t="shared" si="9"/>
        <v>802320</v>
      </c>
      <c r="M12" s="12">
        <f t="shared" si="9"/>
        <v>802320</v>
      </c>
      <c r="N12" s="12">
        <f t="shared" si="9"/>
        <v>802320</v>
      </c>
      <c r="O12" s="12">
        <f t="shared" si="9"/>
        <v>802320</v>
      </c>
      <c r="P12" s="12">
        <f t="shared" si="9"/>
        <v>802320</v>
      </c>
      <c r="Q12" s="12">
        <f t="shared" si="9"/>
        <v>802320</v>
      </c>
      <c r="R12" s="12">
        <f t="shared" si="9"/>
        <v>802320</v>
      </c>
      <c r="S12" s="12">
        <f t="shared" si="9"/>
        <v>802320</v>
      </c>
      <c r="T12" s="12">
        <f t="shared" si="9"/>
        <v>802320</v>
      </c>
      <c r="U12" s="12">
        <f t="shared" si="9"/>
        <v>802320</v>
      </c>
      <c r="V12" s="12">
        <f t="shared" si="9"/>
        <v>802320</v>
      </c>
      <c r="W12" s="12">
        <f t="shared" si="9"/>
        <v>802320</v>
      </c>
      <c r="X12" s="12">
        <f t="shared" si="9"/>
        <v>802320</v>
      </c>
    </row>
    <row r="13" spans="1:27" ht="15" thickBot="1" x14ac:dyDescent="0.35">
      <c r="A13" s="2"/>
      <c r="B13" s="2" t="s">
        <v>9</v>
      </c>
      <c r="C13" s="2"/>
      <c r="D13" s="2"/>
      <c r="E13" s="12">
        <f t="shared" ref="E13:X13" si="10">E12/E$3</f>
        <v>764114.28571428568</v>
      </c>
      <c r="F13" s="12">
        <f t="shared" si="10"/>
        <v>727727.8911564626</v>
      </c>
      <c r="G13" s="12">
        <f t="shared" si="10"/>
        <v>693074.18205377378</v>
      </c>
      <c r="H13" s="12">
        <f t="shared" si="10"/>
        <v>660070.64957502263</v>
      </c>
      <c r="I13" s="12">
        <f t="shared" si="10"/>
        <v>628638.71388097387</v>
      </c>
      <c r="J13" s="12">
        <f t="shared" si="10"/>
        <v>598703.53702949896</v>
      </c>
      <c r="K13" s="12">
        <f t="shared" si="10"/>
        <v>570193.84478999896</v>
      </c>
      <c r="L13" s="12">
        <f t="shared" si="10"/>
        <v>543041.75694285613</v>
      </c>
      <c r="M13" s="12">
        <f t="shared" si="10"/>
        <v>517182.62565986294</v>
      </c>
      <c r="N13" s="12">
        <f t="shared" si="10"/>
        <v>492554.88158082188</v>
      </c>
      <c r="O13" s="12">
        <f t="shared" si="10"/>
        <v>469099.88721983036</v>
      </c>
      <c r="P13" s="12">
        <f t="shared" si="10"/>
        <v>446761.79735221935</v>
      </c>
      <c r="Q13" s="12">
        <f t="shared" si="10"/>
        <v>425487.42604973266</v>
      </c>
      <c r="R13" s="12">
        <f t="shared" si="10"/>
        <v>405226.12004736444</v>
      </c>
      <c r="S13" s="12">
        <f t="shared" si="10"/>
        <v>385929.63814034703</v>
      </c>
      <c r="T13" s="12">
        <f t="shared" si="10"/>
        <v>367552.03632413998</v>
      </c>
      <c r="U13" s="12">
        <f t="shared" si="10"/>
        <v>350049.55840394279</v>
      </c>
      <c r="V13" s="12">
        <f t="shared" si="10"/>
        <v>333380.53181327891</v>
      </c>
      <c r="W13" s="12">
        <f t="shared" si="10"/>
        <v>317505.26839359896</v>
      </c>
      <c r="X13" s="12">
        <f t="shared" si="10"/>
        <v>302385.96989866561</v>
      </c>
      <c r="Z13" s="5"/>
      <c r="AA13" s="4"/>
    </row>
    <row r="14" spans="1:27" ht="15.6" thickTop="1" thickBot="1" x14ac:dyDescent="0.35">
      <c r="A14" s="2"/>
      <c r="B14" s="2" t="s">
        <v>10</v>
      </c>
      <c r="C14" s="7">
        <f>X14</f>
        <v>9998680.6020266749</v>
      </c>
      <c r="D14" s="2"/>
      <c r="E14" s="12">
        <f>E13</f>
        <v>764114.28571428568</v>
      </c>
      <c r="F14" s="12">
        <f t="shared" ref="F14:X14" si="11">E14+F13</f>
        <v>1491842.1768707484</v>
      </c>
      <c r="G14" s="12">
        <f t="shared" si="11"/>
        <v>2184916.3589245221</v>
      </c>
      <c r="H14" s="12">
        <f t="shared" si="11"/>
        <v>2844987.0084995446</v>
      </c>
      <c r="I14" s="12">
        <f t="shared" si="11"/>
        <v>3473625.7223805184</v>
      </c>
      <c r="J14" s="12">
        <f t="shared" si="11"/>
        <v>4072329.2594100172</v>
      </c>
      <c r="K14" s="12">
        <f t="shared" si="11"/>
        <v>4642523.1042000158</v>
      </c>
      <c r="L14" s="12">
        <f t="shared" si="11"/>
        <v>5185564.8611428719</v>
      </c>
      <c r="M14" s="12">
        <f t="shared" si="11"/>
        <v>5702747.4868027344</v>
      </c>
      <c r="N14" s="12">
        <f t="shared" si="11"/>
        <v>6195302.3683835566</v>
      </c>
      <c r="O14" s="12">
        <f t="shared" si="11"/>
        <v>6664402.255603387</v>
      </c>
      <c r="P14" s="12">
        <f t="shared" si="11"/>
        <v>7111164.052955606</v>
      </c>
      <c r="Q14" s="12">
        <f t="shared" si="11"/>
        <v>7536651.4790053386</v>
      </c>
      <c r="R14" s="12">
        <f t="shared" si="11"/>
        <v>7941877.599052703</v>
      </c>
      <c r="S14" s="12">
        <f t="shared" si="11"/>
        <v>8327807.2371930499</v>
      </c>
      <c r="T14" s="12">
        <f t="shared" si="11"/>
        <v>8695359.2735171895</v>
      </c>
      <c r="U14" s="12">
        <f t="shared" si="11"/>
        <v>9045408.8319211323</v>
      </c>
      <c r="V14" s="12">
        <f t="shared" si="11"/>
        <v>9378789.3637344111</v>
      </c>
      <c r="W14" s="12">
        <f t="shared" si="11"/>
        <v>9696294.6321280096</v>
      </c>
      <c r="X14" s="13">
        <f t="shared" si="11"/>
        <v>9998680.6020266749</v>
      </c>
    </row>
    <row r="15" spans="1:27" ht="15" thickTop="1" x14ac:dyDescent="0.3">
      <c r="B15" s="2" t="s">
        <v>131</v>
      </c>
      <c r="C15" s="15">
        <f>'4.scen. - Novadi'!$Q$5</f>
        <v>425940</v>
      </c>
      <c r="E15" s="12">
        <f>$C15</f>
        <v>425940</v>
      </c>
      <c r="F15" s="12">
        <f t="shared" ref="F15:X15" si="12">$C15</f>
        <v>425940</v>
      </c>
      <c r="G15" s="12">
        <f t="shared" si="12"/>
        <v>425940</v>
      </c>
      <c r="H15" s="12">
        <f t="shared" si="12"/>
        <v>425940</v>
      </c>
      <c r="I15" s="12">
        <f t="shared" si="12"/>
        <v>425940</v>
      </c>
      <c r="J15" s="12">
        <f t="shared" si="12"/>
        <v>425940</v>
      </c>
      <c r="K15" s="12">
        <f t="shared" si="12"/>
        <v>425940</v>
      </c>
      <c r="L15" s="12">
        <f t="shared" si="12"/>
        <v>425940</v>
      </c>
      <c r="M15" s="12">
        <f t="shared" si="12"/>
        <v>425940</v>
      </c>
      <c r="N15" s="12">
        <f t="shared" si="12"/>
        <v>425940</v>
      </c>
      <c r="O15" s="12">
        <f t="shared" si="12"/>
        <v>425940</v>
      </c>
      <c r="P15" s="12">
        <f t="shared" si="12"/>
        <v>425940</v>
      </c>
      <c r="Q15" s="12">
        <f t="shared" si="12"/>
        <v>425940</v>
      </c>
      <c r="R15" s="12">
        <f t="shared" si="12"/>
        <v>425940</v>
      </c>
      <c r="S15" s="12">
        <f t="shared" si="12"/>
        <v>425940</v>
      </c>
      <c r="T15" s="12">
        <f t="shared" si="12"/>
        <v>425940</v>
      </c>
      <c r="U15" s="12">
        <f t="shared" si="12"/>
        <v>425940</v>
      </c>
      <c r="V15" s="12">
        <f t="shared" si="12"/>
        <v>425940</v>
      </c>
      <c r="W15" s="12">
        <f t="shared" si="12"/>
        <v>425940</v>
      </c>
      <c r="X15" s="12">
        <f t="shared" si="12"/>
        <v>425940</v>
      </c>
    </row>
    <row r="16" spans="1:27" ht="15" thickBot="1" x14ac:dyDescent="0.35">
      <c r="B16" s="2" t="s">
        <v>9</v>
      </c>
      <c r="E16" s="12">
        <f t="shared" ref="E16:X16" si="13">E15/E$3</f>
        <v>405657.14285714284</v>
      </c>
      <c r="F16" s="12">
        <f t="shared" si="13"/>
        <v>386340.13605442178</v>
      </c>
      <c r="G16" s="12">
        <f t="shared" si="13"/>
        <v>367942.98671849689</v>
      </c>
      <c r="H16" s="12">
        <f t="shared" si="13"/>
        <v>350421.89211285417</v>
      </c>
      <c r="I16" s="12">
        <f t="shared" si="13"/>
        <v>333735.13534557534</v>
      </c>
      <c r="J16" s="12">
        <f t="shared" si="13"/>
        <v>317842.98604340508</v>
      </c>
      <c r="K16" s="12">
        <f t="shared" si="13"/>
        <v>302707.6057556239</v>
      </c>
      <c r="L16" s="12">
        <f t="shared" si="13"/>
        <v>288292.95786249894</v>
      </c>
      <c r="M16" s="12">
        <f t="shared" si="13"/>
        <v>274564.72177380847</v>
      </c>
      <c r="N16" s="12">
        <f t="shared" si="13"/>
        <v>261490.21121315096</v>
      </c>
      <c r="O16" s="12">
        <f t="shared" si="13"/>
        <v>249038.29639347707</v>
      </c>
      <c r="P16" s="12">
        <f t="shared" si="13"/>
        <v>237179.32989854959</v>
      </c>
      <c r="Q16" s="12">
        <f t="shared" si="13"/>
        <v>225885.07609385674</v>
      </c>
      <c r="R16" s="12">
        <f t="shared" si="13"/>
        <v>215128.64389891116</v>
      </c>
      <c r="S16" s="12">
        <f t="shared" si="13"/>
        <v>204884.42276086775</v>
      </c>
      <c r="T16" s="12">
        <f t="shared" si="13"/>
        <v>195128.02167701689</v>
      </c>
      <c r="U16" s="12">
        <f t="shared" si="13"/>
        <v>185836.21112096845</v>
      </c>
      <c r="V16" s="12">
        <f t="shared" si="13"/>
        <v>176986.86773425568</v>
      </c>
      <c r="W16" s="12">
        <f t="shared" si="13"/>
        <v>168558.92165167208</v>
      </c>
      <c r="X16" s="12">
        <f t="shared" si="13"/>
        <v>160532.30633492576</v>
      </c>
    </row>
    <row r="17" spans="1:27" ht="15.6" thickTop="1" thickBot="1" x14ac:dyDescent="0.35">
      <c r="B17" s="2" t="s">
        <v>10</v>
      </c>
      <c r="C17" s="7">
        <f>X17</f>
        <v>5308153.873301479</v>
      </c>
      <c r="E17" s="12">
        <f>E16</f>
        <v>405657.14285714284</v>
      </c>
      <c r="F17" s="12">
        <f>E17+F16</f>
        <v>791997.27891156462</v>
      </c>
      <c r="G17" s="12">
        <f t="shared" ref="G17" si="14">F17+G16</f>
        <v>1159940.2656300615</v>
      </c>
      <c r="H17" s="12">
        <f t="shared" ref="H17" si="15">G17+H16</f>
        <v>1510362.1577429157</v>
      </c>
      <c r="I17" s="12">
        <f t="shared" ref="I17" si="16">H17+I16</f>
        <v>1844097.2930884911</v>
      </c>
      <c r="J17" s="12">
        <f t="shared" ref="J17" si="17">I17+J16</f>
        <v>2161940.2791318963</v>
      </c>
      <c r="K17" s="12">
        <f t="shared" ref="K17" si="18">J17+K16</f>
        <v>2464647.8848875202</v>
      </c>
      <c r="L17" s="12">
        <f t="shared" ref="L17" si="19">K17+L16</f>
        <v>2752940.8427500194</v>
      </c>
      <c r="M17" s="12">
        <f t="shared" ref="M17" si="20">L17+M16</f>
        <v>3027505.5645238278</v>
      </c>
      <c r="N17" s="12">
        <f t="shared" ref="N17" si="21">M17+N16</f>
        <v>3288995.7757369787</v>
      </c>
      <c r="O17" s="12">
        <f t="shared" ref="O17" si="22">N17+O16</f>
        <v>3538034.0721304556</v>
      </c>
      <c r="P17" s="12">
        <f t="shared" ref="P17" si="23">O17+P16</f>
        <v>3775213.4020290053</v>
      </c>
      <c r="Q17" s="12">
        <f t="shared" ref="Q17" si="24">P17+Q16</f>
        <v>4001098.4781228621</v>
      </c>
      <c r="R17" s="12">
        <f t="shared" ref="R17" si="25">Q17+R16</f>
        <v>4216227.1220217729</v>
      </c>
      <c r="S17" s="12">
        <f t="shared" ref="S17" si="26">R17+S16</f>
        <v>4421111.5447826404</v>
      </c>
      <c r="T17" s="12">
        <f t="shared" ref="T17" si="27">S17+T16</f>
        <v>4616239.5664596576</v>
      </c>
      <c r="U17" s="12">
        <f t="shared" ref="U17" si="28">T17+U16</f>
        <v>4802075.7775806263</v>
      </c>
      <c r="V17" s="12">
        <f t="shared" ref="V17" si="29">U17+V16</f>
        <v>4979062.6453148816</v>
      </c>
      <c r="W17" s="12">
        <f t="shared" ref="W17" si="30">V17+W16</f>
        <v>5147621.5669665532</v>
      </c>
      <c r="X17" s="13">
        <f t="shared" ref="X17" si="31">W17+X16</f>
        <v>5308153.873301479</v>
      </c>
    </row>
    <row r="18" spans="1:27" ht="15" thickTop="1" x14ac:dyDescent="0.3"/>
    <row r="19" spans="1:27" x14ac:dyDescent="0.3">
      <c r="A19" s="2">
        <f>A12+1</f>
        <v>6</v>
      </c>
      <c r="B19" s="2" t="s">
        <v>130</v>
      </c>
      <c r="C19" s="14">
        <f>'4.scen. - Novadi'!$U$6</f>
        <v>116040</v>
      </c>
      <c r="D19" s="1"/>
      <c r="E19" s="12">
        <f t="shared" ref="E19:J19" si="32">$C19</f>
        <v>116040</v>
      </c>
      <c r="F19" s="12">
        <f t="shared" si="32"/>
        <v>116040</v>
      </c>
      <c r="G19" s="12">
        <f t="shared" si="32"/>
        <v>116040</v>
      </c>
      <c r="H19" s="12">
        <f t="shared" si="32"/>
        <v>116040</v>
      </c>
      <c r="I19" s="12">
        <f t="shared" si="32"/>
        <v>116040</v>
      </c>
      <c r="J19" s="12">
        <f t="shared" si="32"/>
        <v>116040</v>
      </c>
      <c r="K19" s="12">
        <f t="shared" ref="K19:X19" si="33">$C19</f>
        <v>116040</v>
      </c>
      <c r="L19" s="12">
        <f t="shared" si="33"/>
        <v>116040</v>
      </c>
      <c r="M19" s="12">
        <f t="shared" si="33"/>
        <v>116040</v>
      </c>
      <c r="N19" s="12">
        <f t="shared" si="33"/>
        <v>116040</v>
      </c>
      <c r="O19" s="12">
        <f t="shared" si="33"/>
        <v>116040</v>
      </c>
      <c r="P19" s="12">
        <f t="shared" si="33"/>
        <v>116040</v>
      </c>
      <c r="Q19" s="12">
        <f t="shared" si="33"/>
        <v>116040</v>
      </c>
      <c r="R19" s="12">
        <f t="shared" si="33"/>
        <v>116040</v>
      </c>
      <c r="S19" s="12">
        <f t="shared" si="33"/>
        <v>116040</v>
      </c>
      <c r="T19" s="12">
        <f t="shared" si="33"/>
        <v>116040</v>
      </c>
      <c r="U19" s="12">
        <f t="shared" si="33"/>
        <v>116040</v>
      </c>
      <c r="V19" s="12">
        <f t="shared" si="33"/>
        <v>116040</v>
      </c>
      <c r="W19" s="12">
        <f t="shared" si="33"/>
        <v>116040</v>
      </c>
      <c r="X19" s="12">
        <f t="shared" si="33"/>
        <v>116040</v>
      </c>
    </row>
    <row r="20" spans="1:27" ht="15" thickBot="1" x14ac:dyDescent="0.35">
      <c r="A20" s="2"/>
      <c r="B20" s="2" t="s">
        <v>9</v>
      </c>
      <c r="C20" s="2"/>
      <c r="D20" s="2"/>
      <c r="E20" s="12">
        <f t="shared" ref="E20:X20" si="34">E19/E$3</f>
        <v>110514.28571428571</v>
      </c>
      <c r="F20" s="12">
        <f t="shared" si="34"/>
        <v>105251.7006802721</v>
      </c>
      <c r="G20" s="12">
        <f t="shared" si="34"/>
        <v>100239.71493359248</v>
      </c>
      <c r="H20" s="12">
        <f t="shared" si="34"/>
        <v>95466.395174849968</v>
      </c>
      <c r="I20" s="12">
        <f t="shared" si="34"/>
        <v>90920.376356999957</v>
      </c>
      <c r="J20" s="12">
        <f t="shared" si="34"/>
        <v>86590.83462571424</v>
      </c>
      <c r="K20" s="12">
        <f t="shared" si="34"/>
        <v>82467.461548299281</v>
      </c>
      <c r="L20" s="12">
        <f t="shared" si="34"/>
        <v>78540.439569808834</v>
      </c>
      <c r="M20" s="12">
        <f t="shared" si="34"/>
        <v>74800.418637913172</v>
      </c>
      <c r="N20" s="12">
        <f t="shared" si="34"/>
        <v>71238.493940869696</v>
      </c>
      <c r="O20" s="12">
        <f t="shared" si="34"/>
        <v>67846.184705590174</v>
      </c>
      <c r="P20" s="12">
        <f t="shared" si="34"/>
        <v>64615.414005323975</v>
      </c>
      <c r="Q20" s="12">
        <f t="shared" si="34"/>
        <v>61538.489528879974</v>
      </c>
      <c r="R20" s="12">
        <f t="shared" si="34"/>
        <v>58608.08526559997</v>
      </c>
      <c r="S20" s="12">
        <f t="shared" si="34"/>
        <v>55817.224062476154</v>
      </c>
      <c r="T20" s="12">
        <f t="shared" si="34"/>
        <v>53159.261011882052</v>
      </c>
      <c r="U20" s="12">
        <f t="shared" si="34"/>
        <v>50627.867630363849</v>
      </c>
      <c r="V20" s="12">
        <f t="shared" si="34"/>
        <v>48217.016790822716</v>
      </c>
      <c r="W20" s="12">
        <f t="shared" si="34"/>
        <v>45920.968372212112</v>
      </c>
      <c r="X20" s="12">
        <f t="shared" si="34"/>
        <v>43734.255592582958</v>
      </c>
      <c r="Z20" s="5"/>
      <c r="AA20" s="4"/>
    </row>
    <row r="21" spans="1:27" ht="15.6" thickTop="1" thickBot="1" x14ac:dyDescent="0.35">
      <c r="A21" s="2"/>
      <c r="B21" s="2" t="s">
        <v>10</v>
      </c>
      <c r="C21" s="7">
        <f>X21</f>
        <v>1446114.888148339</v>
      </c>
      <c r="D21" s="2"/>
      <c r="E21" s="12">
        <f>E20</f>
        <v>110514.28571428571</v>
      </c>
      <c r="F21" s="12">
        <f t="shared" ref="F21:X21" si="35">E21+F20</f>
        <v>215765.98639455781</v>
      </c>
      <c r="G21" s="12">
        <f t="shared" si="35"/>
        <v>316005.70132815029</v>
      </c>
      <c r="H21" s="12">
        <f t="shared" si="35"/>
        <v>411472.09650300024</v>
      </c>
      <c r="I21" s="12">
        <f t="shared" si="35"/>
        <v>502392.47286000021</v>
      </c>
      <c r="J21" s="12">
        <f t="shared" si="35"/>
        <v>588983.30748571444</v>
      </c>
      <c r="K21" s="12">
        <f t="shared" si="35"/>
        <v>671450.76903401373</v>
      </c>
      <c r="L21" s="12">
        <f t="shared" si="35"/>
        <v>749991.20860382263</v>
      </c>
      <c r="M21" s="12">
        <f t="shared" si="35"/>
        <v>824791.62724173581</v>
      </c>
      <c r="N21" s="12">
        <f t="shared" si="35"/>
        <v>896030.12118260551</v>
      </c>
      <c r="O21" s="12">
        <f t="shared" si="35"/>
        <v>963876.30588819564</v>
      </c>
      <c r="P21" s="12">
        <f t="shared" si="35"/>
        <v>1028491.7198935197</v>
      </c>
      <c r="Q21" s="12">
        <f t="shared" si="35"/>
        <v>1090030.2094223995</v>
      </c>
      <c r="R21" s="12">
        <f t="shared" si="35"/>
        <v>1148638.2946879994</v>
      </c>
      <c r="S21" s="12">
        <f t="shared" si="35"/>
        <v>1204455.5187504755</v>
      </c>
      <c r="T21" s="12">
        <f t="shared" si="35"/>
        <v>1257614.7797623575</v>
      </c>
      <c r="U21" s="12">
        <f t="shared" si="35"/>
        <v>1308242.6473927214</v>
      </c>
      <c r="V21" s="12">
        <f t="shared" si="35"/>
        <v>1356459.664183544</v>
      </c>
      <c r="W21" s="12">
        <f t="shared" si="35"/>
        <v>1402380.632555756</v>
      </c>
      <c r="X21" s="13">
        <f t="shared" si="35"/>
        <v>1446114.888148339</v>
      </c>
    </row>
    <row r="22" spans="1:27" ht="15" thickTop="1" x14ac:dyDescent="0.3">
      <c r="B22" s="2" t="s">
        <v>131</v>
      </c>
      <c r="C22" s="15">
        <f>'4.scen. - Novadi'!$Q$6</f>
        <v>45480</v>
      </c>
      <c r="E22" s="12">
        <f>$C22</f>
        <v>45480</v>
      </c>
      <c r="F22" s="12">
        <f t="shared" ref="F22:X22" si="36">$C22</f>
        <v>45480</v>
      </c>
      <c r="G22" s="12">
        <f t="shared" si="36"/>
        <v>45480</v>
      </c>
      <c r="H22" s="12">
        <f t="shared" si="36"/>
        <v>45480</v>
      </c>
      <c r="I22" s="12">
        <f t="shared" si="36"/>
        <v>45480</v>
      </c>
      <c r="J22" s="12">
        <f t="shared" si="36"/>
        <v>45480</v>
      </c>
      <c r="K22" s="12">
        <f t="shared" si="36"/>
        <v>45480</v>
      </c>
      <c r="L22" s="12">
        <f t="shared" si="36"/>
        <v>45480</v>
      </c>
      <c r="M22" s="12">
        <f t="shared" si="36"/>
        <v>45480</v>
      </c>
      <c r="N22" s="12">
        <f t="shared" si="36"/>
        <v>45480</v>
      </c>
      <c r="O22" s="12">
        <f t="shared" si="36"/>
        <v>45480</v>
      </c>
      <c r="P22" s="12">
        <f t="shared" si="36"/>
        <v>45480</v>
      </c>
      <c r="Q22" s="12">
        <f t="shared" si="36"/>
        <v>45480</v>
      </c>
      <c r="R22" s="12">
        <f t="shared" si="36"/>
        <v>45480</v>
      </c>
      <c r="S22" s="12">
        <f t="shared" si="36"/>
        <v>45480</v>
      </c>
      <c r="T22" s="12">
        <f t="shared" si="36"/>
        <v>45480</v>
      </c>
      <c r="U22" s="12">
        <f t="shared" si="36"/>
        <v>45480</v>
      </c>
      <c r="V22" s="12">
        <f t="shared" si="36"/>
        <v>45480</v>
      </c>
      <c r="W22" s="12">
        <f t="shared" si="36"/>
        <v>45480</v>
      </c>
      <c r="X22" s="12">
        <f t="shared" si="36"/>
        <v>45480</v>
      </c>
    </row>
    <row r="23" spans="1:27" ht="15" thickBot="1" x14ac:dyDescent="0.35">
      <c r="B23" s="2" t="s">
        <v>9</v>
      </c>
      <c r="E23" s="12">
        <f t="shared" ref="E23:X23" si="37">E22/E$3</f>
        <v>43314.28571428571</v>
      </c>
      <c r="F23" s="12">
        <f t="shared" si="37"/>
        <v>41251.700680272108</v>
      </c>
      <c r="G23" s="12">
        <f t="shared" si="37"/>
        <v>39287.33398121153</v>
      </c>
      <c r="H23" s="12">
        <f t="shared" si="37"/>
        <v>37416.508553534783</v>
      </c>
      <c r="I23" s="12">
        <f t="shared" si="37"/>
        <v>35634.770050985506</v>
      </c>
      <c r="J23" s="12">
        <f t="shared" si="37"/>
        <v>33937.876239033816</v>
      </c>
      <c r="K23" s="12">
        <f t="shared" si="37"/>
        <v>32321.78689431792</v>
      </c>
      <c r="L23" s="12">
        <f t="shared" si="37"/>
        <v>30782.654185064683</v>
      </c>
      <c r="M23" s="12">
        <f t="shared" si="37"/>
        <v>29316.813509585412</v>
      </c>
      <c r="N23" s="12">
        <f t="shared" si="37"/>
        <v>27920.774771033724</v>
      </c>
      <c r="O23" s="12">
        <f t="shared" si="37"/>
        <v>26591.214067651166</v>
      </c>
      <c r="P23" s="12">
        <f t="shared" si="37"/>
        <v>25324.965778715396</v>
      </c>
      <c r="Q23" s="12">
        <f t="shared" si="37"/>
        <v>24119.015027347992</v>
      </c>
      <c r="R23" s="12">
        <f t="shared" si="37"/>
        <v>22970.490502236182</v>
      </c>
      <c r="S23" s="12">
        <f t="shared" si="37"/>
        <v>21876.657621177314</v>
      </c>
      <c r="T23" s="12">
        <f t="shared" si="37"/>
        <v>20834.912020168871</v>
      </c>
      <c r="U23" s="12">
        <f t="shared" si="37"/>
        <v>19842.773352541779</v>
      </c>
      <c r="V23" s="12">
        <f t="shared" si="37"/>
        <v>18897.879383373122</v>
      </c>
      <c r="W23" s="12">
        <f t="shared" si="37"/>
        <v>17997.980365117259</v>
      </c>
      <c r="X23" s="12">
        <f t="shared" si="37"/>
        <v>17140.933681064056</v>
      </c>
    </row>
    <row r="24" spans="1:27" ht="15.6" thickTop="1" thickBot="1" x14ac:dyDescent="0.35">
      <c r="B24" s="2" t="s">
        <v>10</v>
      </c>
      <c r="C24" s="7">
        <f>X24</f>
        <v>566781.32637871837</v>
      </c>
      <c r="E24" s="12">
        <f>E23</f>
        <v>43314.28571428571</v>
      </c>
      <c r="F24" s="12">
        <f>E24+F23</f>
        <v>84565.986394557811</v>
      </c>
      <c r="G24" s="12">
        <f t="shared" ref="G24" si="38">F24+G23</f>
        <v>123853.32037576934</v>
      </c>
      <c r="H24" s="12">
        <f t="shared" ref="H24" si="39">G24+H23</f>
        <v>161269.82892930412</v>
      </c>
      <c r="I24" s="12">
        <f t="shared" ref="I24" si="40">H24+I23</f>
        <v>196904.59898028962</v>
      </c>
      <c r="J24" s="12">
        <f t="shared" ref="J24" si="41">I24+J23</f>
        <v>230842.47521932345</v>
      </c>
      <c r="K24" s="12">
        <f t="shared" ref="K24" si="42">J24+K23</f>
        <v>263164.26211364137</v>
      </c>
      <c r="L24" s="12">
        <f t="shared" ref="L24" si="43">K24+L23</f>
        <v>293946.91629870603</v>
      </c>
      <c r="M24" s="12">
        <f t="shared" ref="M24" si="44">L24+M23</f>
        <v>323263.72980829142</v>
      </c>
      <c r="N24" s="12">
        <f t="shared" ref="N24" si="45">M24+N23</f>
        <v>351184.50457932515</v>
      </c>
      <c r="O24" s="12">
        <f t="shared" ref="O24" si="46">N24+O23</f>
        <v>377775.71864697634</v>
      </c>
      <c r="P24" s="12">
        <f t="shared" ref="P24" si="47">O24+P23</f>
        <v>403100.68442569172</v>
      </c>
      <c r="Q24" s="12">
        <f t="shared" ref="Q24" si="48">P24+Q23</f>
        <v>427219.69945303974</v>
      </c>
      <c r="R24" s="12">
        <f t="shared" ref="R24" si="49">Q24+R23</f>
        <v>450190.18995527591</v>
      </c>
      <c r="S24" s="12">
        <f t="shared" ref="S24" si="50">R24+S23</f>
        <v>472066.84757645323</v>
      </c>
      <c r="T24" s="12">
        <f t="shared" ref="T24" si="51">S24+T23</f>
        <v>492901.75959662208</v>
      </c>
      <c r="U24" s="12">
        <f t="shared" ref="U24" si="52">T24+U23</f>
        <v>512744.53294916387</v>
      </c>
      <c r="V24" s="12">
        <f t="shared" ref="V24" si="53">U24+V23</f>
        <v>531642.412332537</v>
      </c>
      <c r="W24" s="12">
        <f t="shared" ref="W24" si="54">V24+W23</f>
        <v>549640.39269765432</v>
      </c>
      <c r="X24" s="13">
        <f t="shared" ref="X24" si="55">W24+X23</f>
        <v>566781.32637871837</v>
      </c>
    </row>
    <row r="25" spans="1:27" ht="15" thickTop="1" x14ac:dyDescent="0.3"/>
    <row r="26" spans="1:27" x14ac:dyDescent="0.3">
      <c r="A26" s="2">
        <f>A19+1</f>
        <v>7</v>
      </c>
      <c r="B26" s="2" t="s">
        <v>130</v>
      </c>
      <c r="C26" s="14">
        <f>'4.scen. - Novadi'!$U$7</f>
        <v>361020</v>
      </c>
      <c r="D26" s="1"/>
      <c r="E26" s="12">
        <f t="shared" ref="E26:J26" si="56">$C26</f>
        <v>361020</v>
      </c>
      <c r="F26" s="12">
        <f t="shared" si="56"/>
        <v>361020</v>
      </c>
      <c r="G26" s="12">
        <f t="shared" si="56"/>
        <v>361020</v>
      </c>
      <c r="H26" s="12">
        <f t="shared" si="56"/>
        <v>361020</v>
      </c>
      <c r="I26" s="12">
        <f t="shared" si="56"/>
        <v>361020</v>
      </c>
      <c r="J26" s="12">
        <f t="shared" si="56"/>
        <v>361020</v>
      </c>
      <c r="K26" s="12">
        <f t="shared" ref="K26:X26" si="57">$C26</f>
        <v>361020</v>
      </c>
      <c r="L26" s="12">
        <f t="shared" si="57"/>
        <v>361020</v>
      </c>
      <c r="M26" s="12">
        <f t="shared" si="57"/>
        <v>361020</v>
      </c>
      <c r="N26" s="12">
        <f t="shared" si="57"/>
        <v>361020</v>
      </c>
      <c r="O26" s="12">
        <f t="shared" si="57"/>
        <v>361020</v>
      </c>
      <c r="P26" s="12">
        <f t="shared" si="57"/>
        <v>361020</v>
      </c>
      <c r="Q26" s="12">
        <f t="shared" si="57"/>
        <v>361020</v>
      </c>
      <c r="R26" s="12">
        <f t="shared" si="57"/>
        <v>361020</v>
      </c>
      <c r="S26" s="12">
        <f t="shared" si="57"/>
        <v>361020</v>
      </c>
      <c r="T26" s="12">
        <f t="shared" si="57"/>
        <v>361020</v>
      </c>
      <c r="U26" s="12">
        <f t="shared" si="57"/>
        <v>361020</v>
      </c>
      <c r="V26" s="12">
        <f t="shared" si="57"/>
        <v>361020</v>
      </c>
      <c r="W26" s="12">
        <f t="shared" si="57"/>
        <v>361020</v>
      </c>
      <c r="X26" s="12">
        <f t="shared" si="57"/>
        <v>361020</v>
      </c>
    </row>
    <row r="27" spans="1:27" ht="15" thickBot="1" x14ac:dyDescent="0.35">
      <c r="A27" s="2"/>
      <c r="B27" s="2" t="s">
        <v>9</v>
      </c>
      <c r="C27" s="2"/>
      <c r="D27" s="2"/>
      <c r="E27" s="12">
        <f t="shared" ref="E27:X27" si="58">E26/E$3</f>
        <v>343828.57142857142</v>
      </c>
      <c r="F27" s="12">
        <f t="shared" si="58"/>
        <v>327455.78231292515</v>
      </c>
      <c r="G27" s="12">
        <f t="shared" si="58"/>
        <v>311862.64982183347</v>
      </c>
      <c r="H27" s="12">
        <f t="shared" si="58"/>
        <v>297012.0474493652</v>
      </c>
      <c r="I27" s="12">
        <f t="shared" si="58"/>
        <v>282868.61661844299</v>
      </c>
      <c r="J27" s="12">
        <f t="shared" si="58"/>
        <v>269398.68249375524</v>
      </c>
      <c r="K27" s="12">
        <f t="shared" si="58"/>
        <v>256570.17380357641</v>
      </c>
      <c r="L27" s="12">
        <f t="shared" si="58"/>
        <v>244352.54647959658</v>
      </c>
      <c r="M27" s="12">
        <f t="shared" si="58"/>
        <v>232716.71093294912</v>
      </c>
      <c r="N27" s="12">
        <f t="shared" si="58"/>
        <v>221634.96279328485</v>
      </c>
      <c r="O27" s="12">
        <f t="shared" si="58"/>
        <v>211080.91694598558</v>
      </c>
      <c r="P27" s="12">
        <f t="shared" si="58"/>
        <v>201029.44471046244</v>
      </c>
      <c r="Q27" s="12">
        <f t="shared" si="58"/>
        <v>191456.61400996422</v>
      </c>
      <c r="R27" s="12">
        <f t="shared" si="58"/>
        <v>182339.6323904421</v>
      </c>
      <c r="S27" s="12">
        <f t="shared" si="58"/>
        <v>173656.79275280199</v>
      </c>
      <c r="T27" s="12">
        <f t="shared" si="58"/>
        <v>165387.42166933522</v>
      </c>
      <c r="U27" s="12">
        <f t="shared" si="58"/>
        <v>157511.83016127162</v>
      </c>
      <c r="V27" s="12">
        <f t="shared" si="58"/>
        <v>150011.26682025869</v>
      </c>
      <c r="W27" s="12">
        <f t="shared" si="58"/>
        <v>142867.87316215114</v>
      </c>
      <c r="X27" s="12">
        <f t="shared" si="58"/>
        <v>136064.6411068106</v>
      </c>
      <c r="Z27" s="5"/>
      <c r="AA27" s="4"/>
    </row>
    <row r="28" spans="1:27" ht="15.6" thickTop="1" thickBot="1" x14ac:dyDescent="0.35">
      <c r="A28" s="2"/>
      <c r="B28" s="2" t="s">
        <v>10</v>
      </c>
      <c r="C28" s="7">
        <f>X28</f>
        <v>4499107.1778637841</v>
      </c>
      <c r="D28" s="2"/>
      <c r="E28" s="12">
        <f>E27</f>
        <v>343828.57142857142</v>
      </c>
      <c r="F28" s="12">
        <f t="shared" ref="F28:X28" si="59">E28+F27</f>
        <v>671284.35374149657</v>
      </c>
      <c r="G28" s="12">
        <f t="shared" si="59"/>
        <v>983147.00356333004</v>
      </c>
      <c r="H28" s="12">
        <f t="shared" si="59"/>
        <v>1280159.0510126953</v>
      </c>
      <c r="I28" s="12">
        <f t="shared" si="59"/>
        <v>1563027.6676311383</v>
      </c>
      <c r="J28" s="12">
        <f t="shared" si="59"/>
        <v>1832426.3501248937</v>
      </c>
      <c r="K28" s="12">
        <f t="shared" si="59"/>
        <v>2088996.5239284702</v>
      </c>
      <c r="L28" s="12">
        <f t="shared" si="59"/>
        <v>2333349.0704080667</v>
      </c>
      <c r="M28" s="12">
        <f t="shared" si="59"/>
        <v>2566065.7813410158</v>
      </c>
      <c r="N28" s="12">
        <f t="shared" si="59"/>
        <v>2787700.7441343009</v>
      </c>
      <c r="O28" s="12">
        <f t="shared" si="59"/>
        <v>2998781.6610802864</v>
      </c>
      <c r="P28" s="12">
        <f t="shared" si="59"/>
        <v>3199811.1057907487</v>
      </c>
      <c r="Q28" s="12">
        <f t="shared" si="59"/>
        <v>3391267.719800713</v>
      </c>
      <c r="R28" s="12">
        <f t="shared" si="59"/>
        <v>3573607.3521911553</v>
      </c>
      <c r="S28" s="12">
        <f t="shared" si="59"/>
        <v>3747264.1449439572</v>
      </c>
      <c r="T28" s="12">
        <f t="shared" si="59"/>
        <v>3912651.5666132923</v>
      </c>
      <c r="U28" s="12">
        <f t="shared" si="59"/>
        <v>4070163.3967745639</v>
      </c>
      <c r="V28" s="12">
        <f t="shared" si="59"/>
        <v>4220174.6635948224</v>
      </c>
      <c r="W28" s="12">
        <f t="shared" si="59"/>
        <v>4363042.5367569737</v>
      </c>
      <c r="X28" s="13">
        <f t="shared" si="59"/>
        <v>4499107.1778637841</v>
      </c>
    </row>
    <row r="29" spans="1:27" ht="15" thickTop="1" x14ac:dyDescent="0.3">
      <c r="B29" s="2" t="s">
        <v>131</v>
      </c>
      <c r="C29" s="15">
        <f>'4.scen. - Novadi'!$Q$7</f>
        <v>202980</v>
      </c>
      <c r="E29" s="12">
        <f>$C29</f>
        <v>202980</v>
      </c>
      <c r="F29" s="12">
        <f t="shared" ref="F29:X29" si="60">$C29</f>
        <v>202980</v>
      </c>
      <c r="G29" s="12">
        <f t="shared" si="60"/>
        <v>202980</v>
      </c>
      <c r="H29" s="12">
        <f t="shared" si="60"/>
        <v>202980</v>
      </c>
      <c r="I29" s="12">
        <f t="shared" si="60"/>
        <v>202980</v>
      </c>
      <c r="J29" s="12">
        <f t="shared" si="60"/>
        <v>202980</v>
      </c>
      <c r="K29" s="12">
        <f t="shared" si="60"/>
        <v>202980</v>
      </c>
      <c r="L29" s="12">
        <f t="shared" si="60"/>
        <v>202980</v>
      </c>
      <c r="M29" s="12">
        <f t="shared" si="60"/>
        <v>202980</v>
      </c>
      <c r="N29" s="12">
        <f t="shared" si="60"/>
        <v>202980</v>
      </c>
      <c r="O29" s="12">
        <f t="shared" si="60"/>
        <v>202980</v>
      </c>
      <c r="P29" s="12">
        <f t="shared" si="60"/>
        <v>202980</v>
      </c>
      <c r="Q29" s="12">
        <f t="shared" si="60"/>
        <v>202980</v>
      </c>
      <c r="R29" s="12">
        <f t="shared" si="60"/>
        <v>202980</v>
      </c>
      <c r="S29" s="12">
        <f t="shared" si="60"/>
        <v>202980</v>
      </c>
      <c r="T29" s="12">
        <f t="shared" si="60"/>
        <v>202980</v>
      </c>
      <c r="U29" s="12">
        <f t="shared" si="60"/>
        <v>202980</v>
      </c>
      <c r="V29" s="12">
        <f t="shared" si="60"/>
        <v>202980</v>
      </c>
      <c r="W29" s="12">
        <f t="shared" si="60"/>
        <v>202980</v>
      </c>
      <c r="X29" s="12">
        <f t="shared" si="60"/>
        <v>202980</v>
      </c>
    </row>
    <row r="30" spans="1:27" ht="15" thickBot="1" x14ac:dyDescent="0.35">
      <c r="B30" s="2" t="s">
        <v>9</v>
      </c>
      <c r="E30" s="12">
        <f t="shared" ref="E30:X30" si="61">E29/E$3</f>
        <v>193314.28571428571</v>
      </c>
      <c r="F30" s="12">
        <f t="shared" si="61"/>
        <v>184108.84353741497</v>
      </c>
      <c r="G30" s="12">
        <f t="shared" si="61"/>
        <v>175341.75574991899</v>
      </c>
      <c r="H30" s="12">
        <f t="shared" si="61"/>
        <v>166992.14833325616</v>
      </c>
      <c r="I30" s="12">
        <f t="shared" si="61"/>
        <v>159040.14126976777</v>
      </c>
      <c r="J30" s="12">
        <f t="shared" si="61"/>
        <v>151466.80120930262</v>
      </c>
      <c r="K30" s="12">
        <f t="shared" si="61"/>
        <v>144254.09638981204</v>
      </c>
      <c r="L30" s="12">
        <f t="shared" si="61"/>
        <v>137384.85370458287</v>
      </c>
      <c r="M30" s="12">
        <f t="shared" si="61"/>
        <v>130842.71781388845</v>
      </c>
      <c r="N30" s="12">
        <f t="shared" si="61"/>
        <v>124612.11220370329</v>
      </c>
      <c r="O30" s="12">
        <f t="shared" si="61"/>
        <v>118678.20209876503</v>
      </c>
      <c r="P30" s="12">
        <f t="shared" si="61"/>
        <v>113026.85914168098</v>
      </c>
      <c r="Q30" s="12">
        <f t="shared" si="61"/>
        <v>107644.62775398187</v>
      </c>
      <c r="R30" s="12">
        <f t="shared" si="61"/>
        <v>102518.69309903035</v>
      </c>
      <c r="S30" s="12">
        <f t="shared" si="61"/>
        <v>97636.850570505092</v>
      </c>
      <c r="T30" s="12">
        <f t="shared" si="61"/>
        <v>92987.476733814357</v>
      </c>
      <c r="U30" s="12">
        <f t="shared" si="61"/>
        <v>88559.501651251761</v>
      </c>
      <c r="V30" s="12">
        <f t="shared" si="61"/>
        <v>84342.382525001682</v>
      </c>
      <c r="W30" s="12">
        <f t="shared" si="61"/>
        <v>80326.078595239698</v>
      </c>
      <c r="X30" s="12">
        <f t="shared" si="61"/>
        <v>76501.027233561617</v>
      </c>
    </row>
    <row r="31" spans="1:27" ht="15.6" thickTop="1" thickBot="1" x14ac:dyDescent="0.35">
      <c r="B31" s="2" t="s">
        <v>10</v>
      </c>
      <c r="C31" s="7">
        <f>X31</f>
        <v>2529579.4553287649</v>
      </c>
      <c r="E31" s="12">
        <f>E30</f>
        <v>193314.28571428571</v>
      </c>
      <c r="F31" s="12">
        <f>E31+F30</f>
        <v>377423.12925170071</v>
      </c>
      <c r="G31" s="12">
        <f t="shared" ref="G31" si="62">F31+G30</f>
        <v>552764.8850016197</v>
      </c>
      <c r="H31" s="12">
        <f t="shared" ref="H31" si="63">G31+H30</f>
        <v>719757.03333487583</v>
      </c>
      <c r="I31" s="12">
        <f t="shared" ref="I31" si="64">H31+I30</f>
        <v>878797.1746046436</v>
      </c>
      <c r="J31" s="12">
        <f t="shared" ref="J31" si="65">I31+J30</f>
        <v>1030263.9758139462</v>
      </c>
      <c r="K31" s="12">
        <f t="shared" ref="K31" si="66">J31+K30</f>
        <v>1174518.0722037582</v>
      </c>
      <c r="L31" s="12">
        <f t="shared" ref="L31" si="67">K31+L30</f>
        <v>1311902.9259083411</v>
      </c>
      <c r="M31" s="12">
        <f t="shared" ref="M31" si="68">L31+M30</f>
        <v>1442745.6437222296</v>
      </c>
      <c r="N31" s="12">
        <f t="shared" ref="N31" si="69">M31+N30</f>
        <v>1567357.7559259329</v>
      </c>
      <c r="O31" s="12">
        <f t="shared" ref="O31" si="70">N31+O30</f>
        <v>1686035.9580246978</v>
      </c>
      <c r="P31" s="12">
        <f t="shared" ref="P31" si="71">O31+P30</f>
        <v>1799062.8171663787</v>
      </c>
      <c r="Q31" s="12">
        <f t="shared" ref="Q31" si="72">P31+Q30</f>
        <v>1906707.4449203606</v>
      </c>
      <c r="R31" s="12">
        <f t="shared" ref="R31" si="73">Q31+R30</f>
        <v>2009226.1380193909</v>
      </c>
      <c r="S31" s="12">
        <f t="shared" ref="S31" si="74">R31+S30</f>
        <v>2106862.9885898959</v>
      </c>
      <c r="T31" s="12">
        <f t="shared" ref="T31" si="75">S31+T30</f>
        <v>2199850.4653237103</v>
      </c>
      <c r="U31" s="12">
        <f t="shared" ref="U31" si="76">T31+U30</f>
        <v>2288409.966974962</v>
      </c>
      <c r="V31" s="12">
        <f t="shared" ref="V31" si="77">U31+V30</f>
        <v>2372752.3494999637</v>
      </c>
      <c r="W31" s="12">
        <f t="shared" ref="W31" si="78">V31+W30</f>
        <v>2453078.4280952034</v>
      </c>
      <c r="X31" s="13">
        <f t="shared" ref="X31" si="79">W31+X30</f>
        <v>2529579.4553287649</v>
      </c>
    </row>
    <row r="32" spans="1:27" ht="15" thickTop="1" x14ac:dyDescent="0.3"/>
    <row r="33" spans="1:27" x14ac:dyDescent="0.3">
      <c r="A33" s="2">
        <f>A26+1</f>
        <v>8</v>
      </c>
      <c r="B33" s="2" t="s">
        <v>130</v>
      </c>
      <c r="C33" s="14">
        <f>'4.scen. - Novadi'!$U$8</f>
        <v>327660</v>
      </c>
      <c r="D33" s="1"/>
      <c r="E33" s="12">
        <f t="shared" ref="E33:J33" si="80">$C33</f>
        <v>327660</v>
      </c>
      <c r="F33" s="12">
        <f t="shared" si="80"/>
        <v>327660</v>
      </c>
      <c r="G33" s="12">
        <f t="shared" si="80"/>
        <v>327660</v>
      </c>
      <c r="H33" s="12">
        <f t="shared" si="80"/>
        <v>327660</v>
      </c>
      <c r="I33" s="12">
        <f t="shared" si="80"/>
        <v>327660</v>
      </c>
      <c r="J33" s="12">
        <f t="shared" si="80"/>
        <v>327660</v>
      </c>
      <c r="K33" s="12">
        <f t="shared" ref="K33:X33" si="81">$C33</f>
        <v>327660</v>
      </c>
      <c r="L33" s="12">
        <f t="shared" si="81"/>
        <v>327660</v>
      </c>
      <c r="M33" s="12">
        <f t="shared" si="81"/>
        <v>327660</v>
      </c>
      <c r="N33" s="12">
        <f t="shared" si="81"/>
        <v>327660</v>
      </c>
      <c r="O33" s="12">
        <f t="shared" si="81"/>
        <v>327660</v>
      </c>
      <c r="P33" s="12">
        <f t="shared" si="81"/>
        <v>327660</v>
      </c>
      <c r="Q33" s="12">
        <f t="shared" si="81"/>
        <v>327660</v>
      </c>
      <c r="R33" s="12">
        <f t="shared" si="81"/>
        <v>327660</v>
      </c>
      <c r="S33" s="12">
        <f t="shared" si="81"/>
        <v>327660</v>
      </c>
      <c r="T33" s="12">
        <f t="shared" si="81"/>
        <v>327660</v>
      </c>
      <c r="U33" s="12">
        <f t="shared" si="81"/>
        <v>327660</v>
      </c>
      <c r="V33" s="12">
        <f t="shared" si="81"/>
        <v>327660</v>
      </c>
      <c r="W33" s="12">
        <f t="shared" si="81"/>
        <v>327660</v>
      </c>
      <c r="X33" s="12">
        <f t="shared" si="81"/>
        <v>327660</v>
      </c>
    </row>
    <row r="34" spans="1:27" ht="15" thickBot="1" x14ac:dyDescent="0.35">
      <c r="A34" s="2"/>
      <c r="B34" s="2" t="s">
        <v>9</v>
      </c>
      <c r="C34" s="2"/>
      <c r="D34" s="2"/>
      <c r="E34" s="12">
        <f t="shared" ref="E34:X34" si="82">E33/E$3</f>
        <v>312057.14285714284</v>
      </c>
      <c r="F34" s="12">
        <f t="shared" si="82"/>
        <v>297197.27891156462</v>
      </c>
      <c r="G34" s="12">
        <f t="shared" si="82"/>
        <v>283045.0275348234</v>
      </c>
      <c r="H34" s="12">
        <f t="shared" si="82"/>
        <v>269566.69289030798</v>
      </c>
      <c r="I34" s="12">
        <f t="shared" si="82"/>
        <v>256730.18370505521</v>
      </c>
      <c r="J34" s="12">
        <f t="shared" si="82"/>
        <v>244504.93686195734</v>
      </c>
      <c r="K34" s="12">
        <f t="shared" si="82"/>
        <v>232861.84463043555</v>
      </c>
      <c r="L34" s="12">
        <f t="shared" si="82"/>
        <v>221773.18536231958</v>
      </c>
      <c r="M34" s="12">
        <f t="shared" si="82"/>
        <v>211212.55748792339</v>
      </c>
      <c r="N34" s="12">
        <f t="shared" si="82"/>
        <v>201154.81665516514</v>
      </c>
      <c r="O34" s="12">
        <f t="shared" si="82"/>
        <v>191576.01586206202</v>
      </c>
      <c r="P34" s="12">
        <f t="shared" si="82"/>
        <v>182453.34844005905</v>
      </c>
      <c r="Q34" s="12">
        <f t="shared" si="82"/>
        <v>173765.09375243718</v>
      </c>
      <c r="R34" s="12">
        <f t="shared" si="82"/>
        <v>165490.56547851159</v>
      </c>
      <c r="S34" s="12">
        <f t="shared" si="82"/>
        <v>157610.06236048721</v>
      </c>
      <c r="T34" s="12">
        <f t="shared" si="82"/>
        <v>150104.8212957021</v>
      </c>
      <c r="U34" s="12">
        <f t="shared" si="82"/>
        <v>142956.97266257342</v>
      </c>
      <c r="V34" s="12">
        <f t="shared" si="82"/>
        <v>136149.49777387944</v>
      </c>
      <c r="W34" s="12">
        <f t="shared" si="82"/>
        <v>129666.18835607567</v>
      </c>
      <c r="X34" s="12">
        <f t="shared" si="82"/>
        <v>123491.6079581673</v>
      </c>
      <c r="Z34" s="5"/>
      <c r="AA34" s="4"/>
    </row>
    <row r="35" spans="1:27" ht="15.6" thickTop="1" thickBot="1" x14ac:dyDescent="0.35">
      <c r="A35" s="2"/>
      <c r="B35" s="2" t="s">
        <v>10</v>
      </c>
      <c r="C35" s="7">
        <f>X35</f>
        <v>4083367.8408366493</v>
      </c>
      <c r="D35" s="2"/>
      <c r="E35" s="12">
        <f>E34</f>
        <v>312057.14285714284</v>
      </c>
      <c r="F35" s="12">
        <f t="shared" ref="F35:X35" si="83">E35+F34</f>
        <v>609254.42176870746</v>
      </c>
      <c r="G35" s="12">
        <f t="shared" si="83"/>
        <v>892299.44930353086</v>
      </c>
      <c r="H35" s="12">
        <f t="shared" si="83"/>
        <v>1161866.142193839</v>
      </c>
      <c r="I35" s="12">
        <f t="shared" si="83"/>
        <v>1418596.3258988941</v>
      </c>
      <c r="J35" s="12">
        <f t="shared" si="83"/>
        <v>1663101.2627608515</v>
      </c>
      <c r="K35" s="12">
        <f t="shared" si="83"/>
        <v>1895963.1073912871</v>
      </c>
      <c r="L35" s="12">
        <f t="shared" si="83"/>
        <v>2117736.2927536066</v>
      </c>
      <c r="M35" s="12">
        <f t="shared" si="83"/>
        <v>2328948.8502415298</v>
      </c>
      <c r="N35" s="12">
        <f t="shared" si="83"/>
        <v>2530103.6668966948</v>
      </c>
      <c r="O35" s="12">
        <f t="shared" si="83"/>
        <v>2721679.6827587569</v>
      </c>
      <c r="P35" s="12">
        <f t="shared" si="83"/>
        <v>2904133.0311988159</v>
      </c>
      <c r="Q35" s="12">
        <f t="shared" si="83"/>
        <v>3077898.1249512532</v>
      </c>
      <c r="R35" s="12">
        <f t="shared" si="83"/>
        <v>3243388.6904297648</v>
      </c>
      <c r="S35" s="12">
        <f t="shared" si="83"/>
        <v>3400998.7527902522</v>
      </c>
      <c r="T35" s="12">
        <f t="shared" si="83"/>
        <v>3551103.5740859541</v>
      </c>
      <c r="U35" s="12">
        <f t="shared" si="83"/>
        <v>3694060.5467485273</v>
      </c>
      <c r="V35" s="12">
        <f t="shared" si="83"/>
        <v>3830210.0445224065</v>
      </c>
      <c r="W35" s="12">
        <f t="shared" si="83"/>
        <v>3959876.232878482</v>
      </c>
      <c r="X35" s="13">
        <f t="shared" si="83"/>
        <v>4083367.8408366493</v>
      </c>
    </row>
    <row r="36" spans="1:27" ht="15" thickTop="1" x14ac:dyDescent="0.3">
      <c r="B36" s="2" t="s">
        <v>131</v>
      </c>
      <c r="C36" s="15">
        <f>'4.scen. - Novadi'!$Q$8</f>
        <v>145500</v>
      </c>
      <c r="E36" s="12">
        <f>$C36</f>
        <v>145500</v>
      </c>
      <c r="F36" s="12">
        <f t="shared" ref="F36:X36" si="84">$C36</f>
        <v>145500</v>
      </c>
      <c r="G36" s="12">
        <f t="shared" si="84"/>
        <v>145500</v>
      </c>
      <c r="H36" s="12">
        <f t="shared" si="84"/>
        <v>145500</v>
      </c>
      <c r="I36" s="12">
        <f t="shared" si="84"/>
        <v>145500</v>
      </c>
      <c r="J36" s="12">
        <f t="shared" si="84"/>
        <v>145500</v>
      </c>
      <c r="K36" s="12">
        <f t="shared" si="84"/>
        <v>145500</v>
      </c>
      <c r="L36" s="12">
        <f t="shared" si="84"/>
        <v>145500</v>
      </c>
      <c r="M36" s="12">
        <f t="shared" si="84"/>
        <v>145500</v>
      </c>
      <c r="N36" s="12">
        <f t="shared" si="84"/>
        <v>145500</v>
      </c>
      <c r="O36" s="12">
        <f t="shared" si="84"/>
        <v>145500</v>
      </c>
      <c r="P36" s="12">
        <f t="shared" si="84"/>
        <v>145500</v>
      </c>
      <c r="Q36" s="12">
        <f t="shared" si="84"/>
        <v>145500</v>
      </c>
      <c r="R36" s="12">
        <f t="shared" si="84"/>
        <v>145500</v>
      </c>
      <c r="S36" s="12">
        <f t="shared" si="84"/>
        <v>145500</v>
      </c>
      <c r="T36" s="12">
        <f t="shared" si="84"/>
        <v>145500</v>
      </c>
      <c r="U36" s="12">
        <f t="shared" si="84"/>
        <v>145500</v>
      </c>
      <c r="V36" s="12">
        <f t="shared" si="84"/>
        <v>145500</v>
      </c>
      <c r="W36" s="12">
        <f t="shared" si="84"/>
        <v>145500</v>
      </c>
      <c r="X36" s="12">
        <f t="shared" si="84"/>
        <v>145500</v>
      </c>
    </row>
    <row r="37" spans="1:27" ht="15" thickBot="1" x14ac:dyDescent="0.35">
      <c r="B37" s="2" t="s">
        <v>9</v>
      </c>
      <c r="E37" s="12">
        <f t="shared" ref="E37:X37" si="85">E36/E$3</f>
        <v>138571.42857142858</v>
      </c>
      <c r="F37" s="12">
        <f t="shared" si="85"/>
        <v>131972.78911564624</v>
      </c>
      <c r="G37" s="12">
        <f t="shared" si="85"/>
        <v>125688.37058632975</v>
      </c>
      <c r="H37" s="12">
        <f t="shared" si="85"/>
        <v>119703.21008221881</v>
      </c>
      <c r="I37" s="12">
        <f t="shared" si="85"/>
        <v>114003.05722116075</v>
      </c>
      <c r="J37" s="12">
        <f t="shared" si="85"/>
        <v>108574.34021062929</v>
      </c>
      <c r="K37" s="12">
        <f t="shared" si="85"/>
        <v>103404.13353393266</v>
      </c>
      <c r="L37" s="12">
        <f t="shared" si="85"/>
        <v>98480.127175173955</v>
      </c>
      <c r="M37" s="12">
        <f t="shared" si="85"/>
        <v>93790.597309689474</v>
      </c>
      <c r="N37" s="12">
        <f t="shared" si="85"/>
        <v>89324.378390180456</v>
      </c>
      <c r="O37" s="12">
        <f t="shared" si="85"/>
        <v>85070.836562076613</v>
      </c>
      <c r="P37" s="12">
        <f t="shared" si="85"/>
        <v>81019.84434483487</v>
      </c>
      <c r="Q37" s="12">
        <f t="shared" si="85"/>
        <v>77161.756518890354</v>
      </c>
      <c r="R37" s="12">
        <f t="shared" si="85"/>
        <v>73487.387160847939</v>
      </c>
      <c r="S37" s="12">
        <f t="shared" si="85"/>
        <v>69987.987772236127</v>
      </c>
      <c r="T37" s="12">
        <f t="shared" si="85"/>
        <v>66655.22644974869</v>
      </c>
      <c r="U37" s="12">
        <f t="shared" si="85"/>
        <v>63481.168047379702</v>
      </c>
      <c r="V37" s="12">
        <f t="shared" si="85"/>
        <v>60458.255283218765</v>
      </c>
      <c r="W37" s="12">
        <f t="shared" si="85"/>
        <v>57579.290745922634</v>
      </c>
      <c r="X37" s="12">
        <f t="shared" si="85"/>
        <v>54837.419758021548</v>
      </c>
    </row>
    <row r="38" spans="1:27" ht="15.6" thickTop="1" thickBot="1" x14ac:dyDescent="0.35">
      <c r="B38" s="2" t="s">
        <v>10</v>
      </c>
      <c r="C38" s="7">
        <f>X38</f>
        <v>1813251.6048395671</v>
      </c>
      <c r="E38" s="12">
        <f>E37</f>
        <v>138571.42857142858</v>
      </c>
      <c r="F38" s="12">
        <f>E38+F37</f>
        <v>270544.21768707479</v>
      </c>
      <c r="G38" s="12">
        <f t="shared" ref="G38" si="86">F38+G37</f>
        <v>396232.58827340452</v>
      </c>
      <c r="H38" s="12">
        <f t="shared" ref="H38" si="87">G38+H37</f>
        <v>515935.79835562332</v>
      </c>
      <c r="I38" s="12">
        <f t="shared" ref="I38" si="88">H38+I37</f>
        <v>629938.85557678412</v>
      </c>
      <c r="J38" s="12">
        <f t="shared" ref="J38" si="89">I38+J37</f>
        <v>738513.1957874134</v>
      </c>
      <c r="K38" s="12">
        <f t="shared" ref="K38" si="90">J38+K37</f>
        <v>841917.32932134601</v>
      </c>
      <c r="L38" s="12">
        <f t="shared" ref="L38" si="91">K38+L37</f>
        <v>940397.45649651997</v>
      </c>
      <c r="M38" s="12">
        <f t="shared" ref="M38" si="92">L38+M37</f>
        <v>1034188.0538062095</v>
      </c>
      <c r="N38" s="12">
        <f t="shared" ref="N38" si="93">M38+N37</f>
        <v>1123512.4321963899</v>
      </c>
      <c r="O38" s="12">
        <f t="shared" ref="O38" si="94">N38+O37</f>
        <v>1208583.2687584665</v>
      </c>
      <c r="P38" s="12">
        <f t="shared" ref="P38" si="95">O38+P37</f>
        <v>1289603.1131033013</v>
      </c>
      <c r="Q38" s="12">
        <f t="shared" ref="Q38" si="96">P38+Q37</f>
        <v>1366764.8696221916</v>
      </c>
      <c r="R38" s="12">
        <f t="shared" ref="R38" si="97">Q38+R37</f>
        <v>1440252.2567830395</v>
      </c>
      <c r="S38" s="12">
        <f t="shared" ref="S38" si="98">R38+S37</f>
        <v>1510240.2445552757</v>
      </c>
      <c r="T38" s="12">
        <f t="shared" ref="T38" si="99">S38+T37</f>
        <v>1576895.4710050244</v>
      </c>
      <c r="U38" s="12">
        <f t="shared" ref="U38" si="100">T38+U37</f>
        <v>1640376.6390524041</v>
      </c>
      <c r="V38" s="12">
        <f t="shared" ref="V38" si="101">U38+V37</f>
        <v>1700834.8943356229</v>
      </c>
      <c r="W38" s="12">
        <f t="shared" ref="W38" si="102">V38+W37</f>
        <v>1758414.1850815455</v>
      </c>
      <c r="X38" s="13">
        <f t="shared" ref="X38" si="103">W38+X37</f>
        <v>1813251.6048395671</v>
      </c>
    </row>
    <row r="39" spans="1:27" ht="15" thickTop="1" x14ac:dyDescent="0.3"/>
    <row r="40" spans="1:27" x14ac:dyDescent="0.3">
      <c r="A40" s="2">
        <f>A33+1</f>
        <v>9</v>
      </c>
      <c r="B40" s="2" t="s">
        <v>130</v>
      </c>
      <c r="C40" s="14">
        <f>'4.scen. - Novadi'!$U$9</f>
        <v>783300</v>
      </c>
      <c r="D40" s="1"/>
      <c r="E40" s="12">
        <f t="shared" ref="E40:J40" si="104">$C40</f>
        <v>783300</v>
      </c>
      <c r="F40" s="12">
        <f t="shared" si="104"/>
        <v>783300</v>
      </c>
      <c r="G40" s="12">
        <f t="shared" si="104"/>
        <v>783300</v>
      </c>
      <c r="H40" s="12">
        <f t="shared" si="104"/>
        <v>783300</v>
      </c>
      <c r="I40" s="12">
        <f t="shared" si="104"/>
        <v>783300</v>
      </c>
      <c r="J40" s="12">
        <f t="shared" si="104"/>
        <v>783300</v>
      </c>
      <c r="K40" s="12">
        <f t="shared" ref="K40:X40" si="105">$C40</f>
        <v>783300</v>
      </c>
      <c r="L40" s="12">
        <f t="shared" si="105"/>
        <v>783300</v>
      </c>
      <c r="M40" s="12">
        <f t="shared" si="105"/>
        <v>783300</v>
      </c>
      <c r="N40" s="12">
        <f t="shared" si="105"/>
        <v>783300</v>
      </c>
      <c r="O40" s="12">
        <f t="shared" si="105"/>
        <v>783300</v>
      </c>
      <c r="P40" s="12">
        <f t="shared" si="105"/>
        <v>783300</v>
      </c>
      <c r="Q40" s="12">
        <f t="shared" si="105"/>
        <v>783300</v>
      </c>
      <c r="R40" s="12">
        <f t="shared" si="105"/>
        <v>783300</v>
      </c>
      <c r="S40" s="12">
        <f t="shared" si="105"/>
        <v>783300</v>
      </c>
      <c r="T40" s="12">
        <f t="shared" si="105"/>
        <v>783300</v>
      </c>
      <c r="U40" s="12">
        <f t="shared" si="105"/>
        <v>783300</v>
      </c>
      <c r="V40" s="12">
        <f t="shared" si="105"/>
        <v>783300</v>
      </c>
      <c r="W40" s="12">
        <f t="shared" si="105"/>
        <v>783300</v>
      </c>
      <c r="X40" s="12">
        <f t="shared" si="105"/>
        <v>783300</v>
      </c>
    </row>
    <row r="41" spans="1:27" ht="15" thickBot="1" x14ac:dyDescent="0.35">
      <c r="A41" s="2"/>
      <c r="B41" s="2" t="s">
        <v>9</v>
      </c>
      <c r="C41" s="2"/>
      <c r="D41" s="2"/>
      <c r="E41" s="12">
        <f t="shared" ref="E41:X41" si="106">E40/E$3</f>
        <v>746000</v>
      </c>
      <c r="F41" s="12">
        <f t="shared" si="106"/>
        <v>710476.19047619042</v>
      </c>
      <c r="G41" s="12">
        <f t="shared" si="106"/>
        <v>676643.99092970509</v>
      </c>
      <c r="H41" s="12">
        <f t="shared" si="106"/>
        <v>644422.84850448102</v>
      </c>
      <c r="I41" s="12">
        <f t="shared" si="106"/>
        <v>613736.04619474383</v>
      </c>
      <c r="J41" s="12">
        <f t="shared" si="106"/>
        <v>584510.52018547023</v>
      </c>
      <c r="K41" s="12">
        <f t="shared" si="106"/>
        <v>556676.68589092407</v>
      </c>
      <c r="L41" s="12">
        <f t="shared" si="106"/>
        <v>530168.27227707056</v>
      </c>
      <c r="M41" s="12">
        <f t="shared" si="106"/>
        <v>504922.16407340049</v>
      </c>
      <c r="N41" s="12">
        <f t="shared" si="106"/>
        <v>480878.25149847666</v>
      </c>
      <c r="O41" s="12">
        <f t="shared" si="106"/>
        <v>457979.28714140627</v>
      </c>
      <c r="P41" s="12">
        <f t="shared" si="106"/>
        <v>436170.74965848215</v>
      </c>
      <c r="Q41" s="12">
        <f t="shared" si="106"/>
        <v>415400.71396045916</v>
      </c>
      <c r="R41" s="12">
        <f t="shared" si="106"/>
        <v>395619.72758138966</v>
      </c>
      <c r="S41" s="12">
        <f t="shared" si="106"/>
        <v>376780.69293465681</v>
      </c>
      <c r="T41" s="12">
        <f t="shared" si="106"/>
        <v>358838.75517586357</v>
      </c>
      <c r="U41" s="12">
        <f t="shared" si="106"/>
        <v>341751.19540558429</v>
      </c>
      <c r="V41" s="12">
        <f t="shared" si="106"/>
        <v>325477.32895769936</v>
      </c>
      <c r="W41" s="12">
        <f t="shared" si="106"/>
        <v>309978.40853114228</v>
      </c>
      <c r="X41" s="12">
        <f t="shared" si="106"/>
        <v>295217.53193442116</v>
      </c>
      <c r="Z41" s="5"/>
      <c r="AA41" s="4"/>
    </row>
    <row r="42" spans="1:27" ht="15.6" thickTop="1" thickBot="1" x14ac:dyDescent="0.35">
      <c r="A42" s="2"/>
      <c r="B42" s="2" t="s">
        <v>10</v>
      </c>
      <c r="C42" s="7">
        <f>X42</f>
        <v>9761649.3613115661</v>
      </c>
      <c r="D42" s="2"/>
      <c r="E42" s="12">
        <f>E41</f>
        <v>746000</v>
      </c>
      <c r="F42" s="12">
        <f t="shared" ref="F42:X42" si="107">E42+F41</f>
        <v>1456476.1904761903</v>
      </c>
      <c r="G42" s="12">
        <f t="shared" si="107"/>
        <v>2133120.1814058954</v>
      </c>
      <c r="H42" s="12">
        <f t="shared" si="107"/>
        <v>2777543.0299103763</v>
      </c>
      <c r="I42" s="12">
        <f t="shared" si="107"/>
        <v>3391279.0761051201</v>
      </c>
      <c r="J42" s="12">
        <f t="shared" si="107"/>
        <v>3975789.5962905902</v>
      </c>
      <c r="K42" s="12">
        <f t="shared" si="107"/>
        <v>4532466.2821815144</v>
      </c>
      <c r="L42" s="12">
        <f t="shared" si="107"/>
        <v>5062634.5544585846</v>
      </c>
      <c r="M42" s="12">
        <f t="shared" si="107"/>
        <v>5567556.7185319848</v>
      </c>
      <c r="N42" s="12">
        <f t="shared" si="107"/>
        <v>6048434.9700304614</v>
      </c>
      <c r="O42" s="12">
        <f t="shared" si="107"/>
        <v>6506414.2571718674</v>
      </c>
      <c r="P42" s="12">
        <f t="shared" si="107"/>
        <v>6942585.0068303496</v>
      </c>
      <c r="Q42" s="12">
        <f t="shared" si="107"/>
        <v>7357985.720790809</v>
      </c>
      <c r="R42" s="12">
        <f t="shared" si="107"/>
        <v>7753605.4483721983</v>
      </c>
      <c r="S42" s="12">
        <f t="shared" si="107"/>
        <v>8130386.1413068548</v>
      </c>
      <c r="T42" s="12">
        <f t="shared" si="107"/>
        <v>8489224.8964827191</v>
      </c>
      <c r="U42" s="12">
        <f t="shared" si="107"/>
        <v>8830976.0918883029</v>
      </c>
      <c r="V42" s="12">
        <f t="shared" si="107"/>
        <v>9156453.4208460022</v>
      </c>
      <c r="W42" s="12">
        <f t="shared" si="107"/>
        <v>9466431.8293771446</v>
      </c>
      <c r="X42" s="13">
        <f t="shared" si="107"/>
        <v>9761649.3613115661</v>
      </c>
    </row>
    <row r="43" spans="1:27" ht="15" thickTop="1" x14ac:dyDescent="0.3">
      <c r="B43" s="2" t="s">
        <v>131</v>
      </c>
      <c r="C43" s="15">
        <f>'4.scen. - Novadi'!$Q$9</f>
        <v>426360</v>
      </c>
      <c r="E43" s="12">
        <f>$C43</f>
        <v>426360</v>
      </c>
      <c r="F43" s="12">
        <f t="shared" ref="F43:X43" si="108">$C43</f>
        <v>426360</v>
      </c>
      <c r="G43" s="12">
        <f t="shared" si="108"/>
        <v>426360</v>
      </c>
      <c r="H43" s="12">
        <f t="shared" si="108"/>
        <v>426360</v>
      </c>
      <c r="I43" s="12">
        <f t="shared" si="108"/>
        <v>426360</v>
      </c>
      <c r="J43" s="12">
        <f t="shared" si="108"/>
        <v>426360</v>
      </c>
      <c r="K43" s="12">
        <f t="shared" si="108"/>
        <v>426360</v>
      </c>
      <c r="L43" s="12">
        <f t="shared" si="108"/>
        <v>426360</v>
      </c>
      <c r="M43" s="12">
        <f t="shared" si="108"/>
        <v>426360</v>
      </c>
      <c r="N43" s="12">
        <f t="shared" si="108"/>
        <v>426360</v>
      </c>
      <c r="O43" s="12">
        <f t="shared" si="108"/>
        <v>426360</v>
      </c>
      <c r="P43" s="12">
        <f t="shared" si="108"/>
        <v>426360</v>
      </c>
      <c r="Q43" s="12">
        <f t="shared" si="108"/>
        <v>426360</v>
      </c>
      <c r="R43" s="12">
        <f t="shared" si="108"/>
        <v>426360</v>
      </c>
      <c r="S43" s="12">
        <f t="shared" si="108"/>
        <v>426360</v>
      </c>
      <c r="T43" s="12">
        <f t="shared" si="108"/>
        <v>426360</v>
      </c>
      <c r="U43" s="12">
        <f t="shared" si="108"/>
        <v>426360</v>
      </c>
      <c r="V43" s="12">
        <f t="shared" si="108"/>
        <v>426360</v>
      </c>
      <c r="W43" s="12">
        <f t="shared" si="108"/>
        <v>426360</v>
      </c>
      <c r="X43" s="12">
        <f t="shared" si="108"/>
        <v>426360</v>
      </c>
    </row>
    <row r="44" spans="1:27" ht="15" thickBot="1" x14ac:dyDescent="0.35">
      <c r="B44" s="2" t="s">
        <v>9</v>
      </c>
      <c r="E44" s="12">
        <f t="shared" ref="E44:X44" si="109">E43/E$3</f>
        <v>406057.14285714284</v>
      </c>
      <c r="F44" s="12">
        <f t="shared" si="109"/>
        <v>386721.08843537414</v>
      </c>
      <c r="G44" s="12">
        <f t="shared" si="109"/>
        <v>368305.79850988009</v>
      </c>
      <c r="H44" s="12">
        <f t="shared" si="109"/>
        <v>350767.42715226673</v>
      </c>
      <c r="I44" s="12">
        <f t="shared" si="109"/>
        <v>334064.21633549209</v>
      </c>
      <c r="J44" s="12">
        <f t="shared" si="109"/>
        <v>318156.39650999248</v>
      </c>
      <c r="K44" s="12">
        <f t="shared" si="109"/>
        <v>303006.09191427851</v>
      </c>
      <c r="L44" s="12">
        <f t="shared" si="109"/>
        <v>288577.23039455101</v>
      </c>
      <c r="M44" s="12">
        <f t="shared" si="109"/>
        <v>274835.45751861995</v>
      </c>
      <c r="N44" s="12">
        <f t="shared" si="109"/>
        <v>261748.05477963807</v>
      </c>
      <c r="O44" s="12">
        <f t="shared" si="109"/>
        <v>249283.86169489339</v>
      </c>
      <c r="P44" s="12">
        <f t="shared" si="109"/>
        <v>237413.20161418416</v>
      </c>
      <c r="Q44" s="12">
        <f t="shared" si="109"/>
        <v>226107.81106112775</v>
      </c>
      <c r="R44" s="12">
        <f t="shared" si="109"/>
        <v>215340.77243916926</v>
      </c>
      <c r="S44" s="12">
        <f t="shared" si="109"/>
        <v>205086.44994206596</v>
      </c>
      <c r="T44" s="12">
        <f t="shared" si="109"/>
        <v>195320.42851625328</v>
      </c>
      <c r="U44" s="12">
        <f t="shared" si="109"/>
        <v>186019.455729765</v>
      </c>
      <c r="V44" s="12">
        <f t="shared" si="109"/>
        <v>177161.38640930003</v>
      </c>
      <c r="W44" s="12">
        <f t="shared" si="109"/>
        <v>168725.12991361908</v>
      </c>
      <c r="X44" s="12">
        <f t="shared" si="109"/>
        <v>160690.59991773244</v>
      </c>
    </row>
    <row r="45" spans="1:27" ht="15.6" thickTop="1" thickBot="1" x14ac:dyDescent="0.35">
      <c r="B45" s="2" t="s">
        <v>10</v>
      </c>
      <c r="C45" s="7">
        <f>X45</f>
        <v>5313388.0016453462</v>
      </c>
      <c r="E45" s="12">
        <f>E44</f>
        <v>406057.14285714284</v>
      </c>
      <c r="F45" s="12">
        <f>E45+F44</f>
        <v>792778.23129251692</v>
      </c>
      <c r="G45" s="12">
        <f t="shared" ref="G45" si="110">F45+G44</f>
        <v>1161084.0298023969</v>
      </c>
      <c r="H45" s="12">
        <f t="shared" ref="H45" si="111">G45+H44</f>
        <v>1511851.4569546636</v>
      </c>
      <c r="I45" s="12">
        <f t="shared" ref="I45" si="112">H45+I44</f>
        <v>1845915.6732901558</v>
      </c>
      <c r="J45" s="12">
        <f t="shared" ref="J45" si="113">I45+J44</f>
        <v>2164072.0698001483</v>
      </c>
      <c r="K45" s="12">
        <f t="shared" ref="K45" si="114">J45+K44</f>
        <v>2467078.1617144267</v>
      </c>
      <c r="L45" s="12">
        <f t="shared" ref="L45" si="115">K45+L44</f>
        <v>2755655.3921089778</v>
      </c>
      <c r="M45" s="12">
        <f t="shared" ref="M45" si="116">L45+M44</f>
        <v>3030490.8496275977</v>
      </c>
      <c r="N45" s="12">
        <f t="shared" ref="N45" si="117">M45+N44</f>
        <v>3292238.9044072358</v>
      </c>
      <c r="O45" s="12">
        <f t="shared" ref="O45" si="118">N45+O44</f>
        <v>3541522.7661021291</v>
      </c>
      <c r="P45" s="12">
        <f t="shared" ref="P45" si="119">O45+P44</f>
        <v>3778935.9677163134</v>
      </c>
      <c r="Q45" s="12">
        <f t="shared" ref="Q45" si="120">P45+Q44</f>
        <v>4005043.778777441</v>
      </c>
      <c r="R45" s="12">
        <f t="shared" ref="R45" si="121">Q45+R44</f>
        <v>4220384.5512166107</v>
      </c>
      <c r="S45" s="12">
        <f t="shared" ref="S45" si="122">R45+S44</f>
        <v>4425471.001158677</v>
      </c>
      <c r="T45" s="12">
        <f t="shared" ref="T45" si="123">S45+T44</f>
        <v>4620791.4296749299</v>
      </c>
      <c r="U45" s="12">
        <f t="shared" ref="U45" si="124">T45+U44</f>
        <v>4806810.8854046948</v>
      </c>
      <c r="V45" s="12">
        <f t="shared" ref="V45" si="125">U45+V44</f>
        <v>4983972.2718139952</v>
      </c>
      <c r="W45" s="12">
        <f t="shared" ref="W45" si="126">V45+W44</f>
        <v>5152697.401727614</v>
      </c>
      <c r="X45" s="13">
        <f t="shared" ref="X45" si="127">W45+X44</f>
        <v>5313388.0016453462</v>
      </c>
    </row>
    <row r="46" spans="1:27" ht="15" thickTop="1" x14ac:dyDescent="0.3"/>
    <row r="47" spans="1:27" x14ac:dyDescent="0.3">
      <c r="A47" s="2">
        <f>A40+1</f>
        <v>10</v>
      </c>
      <c r="B47" s="2" t="s">
        <v>130</v>
      </c>
      <c r="C47" s="14">
        <f>'4.scen. - Novadi'!$U$10</f>
        <v>832800</v>
      </c>
      <c r="D47" s="1"/>
      <c r="E47" s="12">
        <f t="shared" ref="E47:J47" si="128">$C47</f>
        <v>832800</v>
      </c>
      <c r="F47" s="12">
        <f t="shared" si="128"/>
        <v>832800</v>
      </c>
      <c r="G47" s="12">
        <f t="shared" si="128"/>
        <v>832800</v>
      </c>
      <c r="H47" s="12">
        <f t="shared" si="128"/>
        <v>832800</v>
      </c>
      <c r="I47" s="12">
        <f t="shared" si="128"/>
        <v>832800</v>
      </c>
      <c r="J47" s="12">
        <f t="shared" si="128"/>
        <v>832800</v>
      </c>
      <c r="K47" s="12">
        <f t="shared" ref="K47:X47" si="129">$C47</f>
        <v>832800</v>
      </c>
      <c r="L47" s="12">
        <f t="shared" si="129"/>
        <v>832800</v>
      </c>
      <c r="M47" s="12">
        <f t="shared" si="129"/>
        <v>832800</v>
      </c>
      <c r="N47" s="12">
        <f t="shared" si="129"/>
        <v>832800</v>
      </c>
      <c r="O47" s="12">
        <f t="shared" si="129"/>
        <v>832800</v>
      </c>
      <c r="P47" s="12">
        <f t="shared" si="129"/>
        <v>832800</v>
      </c>
      <c r="Q47" s="12">
        <f t="shared" si="129"/>
        <v>832800</v>
      </c>
      <c r="R47" s="12">
        <f t="shared" si="129"/>
        <v>832800</v>
      </c>
      <c r="S47" s="12">
        <f t="shared" si="129"/>
        <v>832800</v>
      </c>
      <c r="T47" s="12">
        <f t="shared" si="129"/>
        <v>832800</v>
      </c>
      <c r="U47" s="12">
        <f t="shared" si="129"/>
        <v>832800</v>
      </c>
      <c r="V47" s="12">
        <f t="shared" si="129"/>
        <v>832800</v>
      </c>
      <c r="W47" s="12">
        <f t="shared" si="129"/>
        <v>832800</v>
      </c>
      <c r="X47" s="12">
        <f t="shared" si="129"/>
        <v>832800</v>
      </c>
    </row>
    <row r="48" spans="1:27" ht="15" thickBot="1" x14ac:dyDescent="0.35">
      <c r="A48" s="2"/>
      <c r="B48" s="2" t="s">
        <v>9</v>
      </c>
      <c r="C48" s="2"/>
      <c r="D48" s="2"/>
      <c r="E48" s="12">
        <f t="shared" ref="E48:X48" si="130">E47/E$3</f>
        <v>793142.85714285716</v>
      </c>
      <c r="F48" s="12">
        <f t="shared" si="130"/>
        <v>755374.14965986391</v>
      </c>
      <c r="G48" s="12">
        <f t="shared" si="130"/>
        <v>719403.95205701317</v>
      </c>
      <c r="H48" s="12">
        <f t="shared" si="130"/>
        <v>685146.62100667914</v>
      </c>
      <c r="I48" s="12">
        <f t="shared" si="130"/>
        <v>652520.59143493255</v>
      </c>
      <c r="J48" s="12">
        <f t="shared" si="130"/>
        <v>621448.18231898337</v>
      </c>
      <c r="K48" s="12">
        <f t="shared" si="130"/>
        <v>591855.41173236503</v>
      </c>
      <c r="L48" s="12">
        <f t="shared" si="130"/>
        <v>563671.82069749048</v>
      </c>
      <c r="M48" s="12">
        <f t="shared" si="130"/>
        <v>536830.30542618141</v>
      </c>
      <c r="N48" s="12">
        <f t="shared" si="130"/>
        <v>511266.95754874422</v>
      </c>
      <c r="O48" s="12">
        <f t="shared" si="130"/>
        <v>486920.91195118491</v>
      </c>
      <c r="P48" s="12">
        <f t="shared" si="130"/>
        <v>463734.20185827132</v>
      </c>
      <c r="Q48" s="12">
        <f t="shared" si="130"/>
        <v>441651.62081740127</v>
      </c>
      <c r="R48" s="12">
        <f t="shared" si="130"/>
        <v>420620.59125466784</v>
      </c>
      <c r="S48" s="12">
        <f t="shared" si="130"/>
        <v>400591.03929015982</v>
      </c>
      <c r="T48" s="12">
        <f t="shared" si="130"/>
        <v>381515.27551443788</v>
      </c>
      <c r="U48" s="12">
        <f t="shared" si="130"/>
        <v>363347.88144232176</v>
      </c>
      <c r="V48" s="12">
        <f t="shared" si="130"/>
        <v>346045.60137363977</v>
      </c>
      <c r="W48" s="12">
        <f t="shared" si="130"/>
        <v>329567.23940346646</v>
      </c>
      <c r="X48" s="12">
        <f t="shared" si="130"/>
        <v>313873.56133663468</v>
      </c>
      <c r="Z48" s="5"/>
      <c r="AA48" s="4"/>
    </row>
    <row r="49" spans="1:27" ht="15.6" thickTop="1" thickBot="1" x14ac:dyDescent="0.35">
      <c r="A49" s="2"/>
      <c r="B49" s="2" t="s">
        <v>10</v>
      </c>
      <c r="C49" s="7">
        <f>X49</f>
        <v>10378528.773267295</v>
      </c>
      <c r="D49" s="2"/>
      <c r="E49" s="12">
        <f>E48</f>
        <v>793142.85714285716</v>
      </c>
      <c r="F49" s="12">
        <f t="shared" ref="F49:X49" si="131">E49+F48</f>
        <v>1548517.0068027209</v>
      </c>
      <c r="G49" s="12">
        <f t="shared" si="131"/>
        <v>2267920.9588597342</v>
      </c>
      <c r="H49" s="12">
        <f t="shared" si="131"/>
        <v>2953067.5798664135</v>
      </c>
      <c r="I49" s="12">
        <f t="shared" si="131"/>
        <v>3605588.1713013463</v>
      </c>
      <c r="J49" s="12">
        <f t="shared" si="131"/>
        <v>4227036.3536203299</v>
      </c>
      <c r="K49" s="12">
        <f t="shared" si="131"/>
        <v>4818891.7653526952</v>
      </c>
      <c r="L49" s="12">
        <f t="shared" si="131"/>
        <v>5382563.5860501854</v>
      </c>
      <c r="M49" s="12">
        <f t="shared" si="131"/>
        <v>5919393.8914763667</v>
      </c>
      <c r="N49" s="12">
        <f t="shared" si="131"/>
        <v>6430660.8490251107</v>
      </c>
      <c r="O49" s="12">
        <f t="shared" si="131"/>
        <v>6917581.7609762959</v>
      </c>
      <c r="P49" s="12">
        <f t="shared" si="131"/>
        <v>7381315.9628345668</v>
      </c>
      <c r="Q49" s="12">
        <f t="shared" si="131"/>
        <v>7822967.5836519683</v>
      </c>
      <c r="R49" s="12">
        <f t="shared" si="131"/>
        <v>8243588.1749066357</v>
      </c>
      <c r="S49" s="12">
        <f t="shared" si="131"/>
        <v>8644179.2141967956</v>
      </c>
      <c r="T49" s="12">
        <f t="shared" si="131"/>
        <v>9025694.4897112343</v>
      </c>
      <c r="U49" s="12">
        <f t="shared" si="131"/>
        <v>9389042.3711535558</v>
      </c>
      <c r="V49" s="12">
        <f t="shared" si="131"/>
        <v>9735087.9725271948</v>
      </c>
      <c r="W49" s="12">
        <f t="shared" si="131"/>
        <v>10064655.211930661</v>
      </c>
      <c r="X49" s="13">
        <f t="shared" si="131"/>
        <v>10378528.773267295</v>
      </c>
    </row>
    <row r="50" spans="1:27" ht="15" thickTop="1" x14ac:dyDescent="0.3">
      <c r="B50" s="2" t="s">
        <v>131</v>
      </c>
      <c r="C50" s="15">
        <f>'4.scen. - Novadi'!$Q$10</f>
        <v>421140</v>
      </c>
      <c r="E50" s="12">
        <f>$C50</f>
        <v>421140</v>
      </c>
      <c r="F50" s="12">
        <f t="shared" ref="F50:X50" si="132">$C50</f>
        <v>421140</v>
      </c>
      <c r="G50" s="12">
        <f t="shared" si="132"/>
        <v>421140</v>
      </c>
      <c r="H50" s="12">
        <f t="shared" si="132"/>
        <v>421140</v>
      </c>
      <c r="I50" s="12">
        <f t="shared" si="132"/>
        <v>421140</v>
      </c>
      <c r="J50" s="12">
        <f t="shared" si="132"/>
        <v>421140</v>
      </c>
      <c r="K50" s="12">
        <f t="shared" si="132"/>
        <v>421140</v>
      </c>
      <c r="L50" s="12">
        <f t="shared" si="132"/>
        <v>421140</v>
      </c>
      <c r="M50" s="12">
        <f t="shared" si="132"/>
        <v>421140</v>
      </c>
      <c r="N50" s="12">
        <f t="shared" si="132"/>
        <v>421140</v>
      </c>
      <c r="O50" s="12">
        <f t="shared" si="132"/>
        <v>421140</v>
      </c>
      <c r="P50" s="12">
        <f t="shared" si="132"/>
        <v>421140</v>
      </c>
      <c r="Q50" s="12">
        <f t="shared" si="132"/>
        <v>421140</v>
      </c>
      <c r="R50" s="12">
        <f t="shared" si="132"/>
        <v>421140</v>
      </c>
      <c r="S50" s="12">
        <f t="shared" si="132"/>
        <v>421140</v>
      </c>
      <c r="T50" s="12">
        <f t="shared" si="132"/>
        <v>421140</v>
      </c>
      <c r="U50" s="12">
        <f t="shared" si="132"/>
        <v>421140</v>
      </c>
      <c r="V50" s="12">
        <f t="shared" si="132"/>
        <v>421140</v>
      </c>
      <c r="W50" s="12">
        <f t="shared" si="132"/>
        <v>421140</v>
      </c>
      <c r="X50" s="12">
        <f t="shared" si="132"/>
        <v>421140</v>
      </c>
    </row>
    <row r="51" spans="1:27" ht="15" thickBot="1" x14ac:dyDescent="0.35">
      <c r="B51" s="2" t="s">
        <v>9</v>
      </c>
      <c r="E51" s="12">
        <f t="shared" ref="E51:X51" si="133">E50/E$3</f>
        <v>401085.71428571426</v>
      </c>
      <c r="F51" s="12">
        <f t="shared" si="133"/>
        <v>381986.39455782314</v>
      </c>
      <c r="G51" s="12">
        <f t="shared" si="133"/>
        <v>363796.56624554581</v>
      </c>
      <c r="H51" s="12">
        <f t="shared" si="133"/>
        <v>346472.9202338531</v>
      </c>
      <c r="I51" s="12">
        <f t="shared" si="133"/>
        <v>329974.20974652673</v>
      </c>
      <c r="J51" s="12">
        <f t="shared" si="133"/>
        <v>314261.15213954926</v>
      </c>
      <c r="K51" s="12">
        <f t="shared" si="133"/>
        <v>299296.3353709993</v>
      </c>
      <c r="L51" s="12">
        <f t="shared" si="133"/>
        <v>285044.12892476126</v>
      </c>
      <c r="M51" s="12">
        <f t="shared" si="133"/>
        <v>271470.59897596308</v>
      </c>
      <c r="N51" s="12">
        <f t="shared" si="133"/>
        <v>258543.42759615532</v>
      </c>
      <c r="O51" s="12">
        <f t="shared" si="133"/>
        <v>246231.83580586218</v>
      </c>
      <c r="P51" s="12">
        <f t="shared" si="133"/>
        <v>234506.51029129731</v>
      </c>
      <c r="Q51" s="12">
        <f t="shared" si="133"/>
        <v>223339.53361075933</v>
      </c>
      <c r="R51" s="12">
        <f t="shared" si="133"/>
        <v>212704.31772453268</v>
      </c>
      <c r="S51" s="12">
        <f t="shared" si="133"/>
        <v>202575.54069003111</v>
      </c>
      <c r="T51" s="12">
        <f t="shared" si="133"/>
        <v>192929.08637145816</v>
      </c>
      <c r="U51" s="12">
        <f t="shared" si="133"/>
        <v>183741.98702043633</v>
      </c>
      <c r="V51" s="12">
        <f t="shared" si="133"/>
        <v>174992.36859089177</v>
      </c>
      <c r="W51" s="12">
        <f t="shared" si="133"/>
        <v>166659.39865799216</v>
      </c>
      <c r="X51" s="12">
        <f t="shared" si="133"/>
        <v>158723.23681713536</v>
      </c>
    </row>
    <row r="52" spans="1:27" ht="15.6" thickTop="1" thickBot="1" x14ac:dyDescent="0.35">
      <c r="B52" s="2" t="s">
        <v>10</v>
      </c>
      <c r="C52" s="7">
        <f>X52</f>
        <v>5248335.2636572886</v>
      </c>
      <c r="E52" s="12">
        <f>E51</f>
        <v>401085.71428571426</v>
      </c>
      <c r="F52" s="12">
        <f>E52+F51</f>
        <v>783072.1088435374</v>
      </c>
      <c r="G52" s="12">
        <f t="shared" ref="G52" si="134">F52+G51</f>
        <v>1146868.6750890831</v>
      </c>
      <c r="H52" s="12">
        <f t="shared" ref="H52" si="135">G52+H51</f>
        <v>1493341.5953229363</v>
      </c>
      <c r="I52" s="12">
        <f t="shared" ref="I52" si="136">H52+I51</f>
        <v>1823315.8050694631</v>
      </c>
      <c r="J52" s="12">
        <f t="shared" ref="J52" si="137">I52+J51</f>
        <v>2137576.9572090125</v>
      </c>
      <c r="K52" s="12">
        <f t="shared" ref="K52" si="138">J52+K51</f>
        <v>2436873.2925800118</v>
      </c>
      <c r="L52" s="12">
        <f t="shared" ref="L52" si="139">K52+L51</f>
        <v>2721917.4215047732</v>
      </c>
      <c r="M52" s="12">
        <f t="shared" ref="M52" si="140">L52+M51</f>
        <v>2993388.0204807362</v>
      </c>
      <c r="N52" s="12">
        <f t="shared" ref="N52" si="141">M52+N51</f>
        <v>3251931.4480768917</v>
      </c>
      <c r="O52" s="12">
        <f t="shared" ref="O52" si="142">N52+O51</f>
        <v>3498163.2838827539</v>
      </c>
      <c r="P52" s="12">
        <f t="shared" ref="P52" si="143">O52+P51</f>
        <v>3732669.7941740514</v>
      </c>
      <c r="Q52" s="12">
        <f t="shared" ref="Q52" si="144">P52+Q51</f>
        <v>3956009.3277848107</v>
      </c>
      <c r="R52" s="12">
        <f t="shared" ref="R52" si="145">Q52+R51</f>
        <v>4168713.6455093436</v>
      </c>
      <c r="S52" s="12">
        <f t="shared" ref="S52" si="146">R52+S51</f>
        <v>4371289.1861993745</v>
      </c>
      <c r="T52" s="12">
        <f t="shared" ref="T52" si="147">S52+T51</f>
        <v>4564218.2725708326</v>
      </c>
      <c r="U52" s="12">
        <f t="shared" ref="U52" si="148">T52+U51</f>
        <v>4747960.2595912693</v>
      </c>
      <c r="V52" s="12">
        <f t="shared" ref="V52" si="149">U52+V51</f>
        <v>4922952.6281821607</v>
      </c>
      <c r="W52" s="12">
        <f t="shared" ref="W52" si="150">V52+W51</f>
        <v>5089612.0268401532</v>
      </c>
      <c r="X52" s="13">
        <f t="shared" ref="X52" si="151">W52+X51</f>
        <v>5248335.2636572886</v>
      </c>
    </row>
    <row r="53" spans="1:27" ht="15" thickTop="1" x14ac:dyDescent="0.3"/>
    <row r="54" spans="1:27" x14ac:dyDescent="0.3">
      <c r="A54" s="2">
        <f>A47+1</f>
        <v>11</v>
      </c>
      <c r="B54" s="2" t="s">
        <v>130</v>
      </c>
      <c r="C54" s="14">
        <f>'4.scen. - Novadi'!$U$11</f>
        <v>682440</v>
      </c>
      <c r="D54" s="1"/>
      <c r="E54" s="12">
        <f t="shared" ref="E54:J54" si="152">$C54</f>
        <v>682440</v>
      </c>
      <c r="F54" s="12">
        <f t="shared" si="152"/>
        <v>682440</v>
      </c>
      <c r="G54" s="12">
        <f t="shared" si="152"/>
        <v>682440</v>
      </c>
      <c r="H54" s="12">
        <f t="shared" si="152"/>
        <v>682440</v>
      </c>
      <c r="I54" s="12">
        <f t="shared" si="152"/>
        <v>682440</v>
      </c>
      <c r="J54" s="12">
        <f t="shared" si="152"/>
        <v>682440</v>
      </c>
      <c r="K54" s="12">
        <f t="shared" ref="K54:X54" si="153">$C54</f>
        <v>682440</v>
      </c>
      <c r="L54" s="12">
        <f t="shared" si="153"/>
        <v>682440</v>
      </c>
      <c r="M54" s="12">
        <f t="shared" si="153"/>
        <v>682440</v>
      </c>
      <c r="N54" s="12">
        <f t="shared" si="153"/>
        <v>682440</v>
      </c>
      <c r="O54" s="12">
        <f t="shared" si="153"/>
        <v>682440</v>
      </c>
      <c r="P54" s="12">
        <f t="shared" si="153"/>
        <v>682440</v>
      </c>
      <c r="Q54" s="12">
        <f t="shared" si="153"/>
        <v>682440</v>
      </c>
      <c r="R54" s="12">
        <f t="shared" si="153"/>
        <v>682440</v>
      </c>
      <c r="S54" s="12">
        <f t="shared" si="153"/>
        <v>682440</v>
      </c>
      <c r="T54" s="12">
        <f t="shared" si="153"/>
        <v>682440</v>
      </c>
      <c r="U54" s="12">
        <f t="shared" si="153"/>
        <v>682440</v>
      </c>
      <c r="V54" s="12">
        <f t="shared" si="153"/>
        <v>682440</v>
      </c>
      <c r="W54" s="12">
        <f t="shared" si="153"/>
        <v>682440</v>
      </c>
      <c r="X54" s="12">
        <f t="shared" si="153"/>
        <v>682440</v>
      </c>
    </row>
    <row r="55" spans="1:27" ht="15" thickBot="1" x14ac:dyDescent="0.35">
      <c r="A55" s="2"/>
      <c r="B55" s="2" t="s">
        <v>9</v>
      </c>
      <c r="C55" s="2"/>
      <c r="D55" s="2"/>
      <c r="E55" s="12">
        <f t="shared" ref="E55:X55" si="154">E54/E$3</f>
        <v>649942.85714285716</v>
      </c>
      <c r="F55" s="12">
        <f t="shared" si="154"/>
        <v>618993.1972789116</v>
      </c>
      <c r="G55" s="12">
        <f t="shared" si="154"/>
        <v>589517.33074182051</v>
      </c>
      <c r="H55" s="12">
        <f t="shared" si="154"/>
        <v>561445.07689697179</v>
      </c>
      <c r="I55" s="12">
        <f t="shared" si="154"/>
        <v>534709.59704473498</v>
      </c>
      <c r="J55" s="12">
        <f t="shared" si="154"/>
        <v>509247.23528070003</v>
      </c>
      <c r="K55" s="12">
        <f t="shared" si="154"/>
        <v>484997.36693399999</v>
      </c>
      <c r="L55" s="12">
        <f t="shared" si="154"/>
        <v>461902.25422285713</v>
      </c>
      <c r="M55" s="12">
        <f t="shared" si="154"/>
        <v>439906.90878367343</v>
      </c>
      <c r="N55" s="12">
        <f t="shared" si="154"/>
        <v>418958.96074635565</v>
      </c>
      <c r="O55" s="12">
        <f t="shared" si="154"/>
        <v>399008.53404414823</v>
      </c>
      <c r="P55" s="12">
        <f t="shared" si="154"/>
        <v>380008.12766109355</v>
      </c>
      <c r="Q55" s="12">
        <f t="shared" si="154"/>
        <v>361912.50253437477</v>
      </c>
      <c r="R55" s="12">
        <f t="shared" si="154"/>
        <v>344678.57384226163</v>
      </c>
      <c r="S55" s="12">
        <f t="shared" si="154"/>
        <v>328265.30842120154</v>
      </c>
      <c r="T55" s="12">
        <f t="shared" si="154"/>
        <v>312633.62706781097</v>
      </c>
      <c r="U55" s="12">
        <f t="shared" si="154"/>
        <v>297746.31149315328</v>
      </c>
      <c r="V55" s="12">
        <f t="shared" si="154"/>
        <v>283567.91570776503</v>
      </c>
      <c r="W55" s="12">
        <f t="shared" si="154"/>
        <v>270064.68162644288</v>
      </c>
      <c r="X55" s="12">
        <f t="shared" si="154"/>
        <v>257204.45869185036</v>
      </c>
      <c r="Z55" s="5"/>
      <c r="AA55" s="4"/>
    </row>
    <row r="56" spans="1:27" ht="15.6" thickTop="1" thickBot="1" x14ac:dyDescent="0.35">
      <c r="A56" s="2"/>
      <c r="B56" s="2" t="s">
        <v>10</v>
      </c>
      <c r="C56" s="7">
        <f>X56</f>
        <v>8504710.8261629846</v>
      </c>
      <c r="D56" s="2"/>
      <c r="E56" s="12">
        <f>E55</f>
        <v>649942.85714285716</v>
      </c>
      <c r="F56" s="12">
        <f t="shared" ref="F56:X56" si="155">E56+F55</f>
        <v>1268936.0544217688</v>
      </c>
      <c r="G56" s="12">
        <f t="shared" si="155"/>
        <v>1858453.3851635894</v>
      </c>
      <c r="H56" s="12">
        <f t="shared" si="155"/>
        <v>2419898.4620605614</v>
      </c>
      <c r="I56" s="12">
        <f t="shared" si="155"/>
        <v>2954608.0591052966</v>
      </c>
      <c r="J56" s="12">
        <f t="shared" si="155"/>
        <v>3463855.2943859966</v>
      </c>
      <c r="K56" s="12">
        <f t="shared" si="155"/>
        <v>3948852.6613199967</v>
      </c>
      <c r="L56" s="12">
        <f t="shared" si="155"/>
        <v>4410754.915542854</v>
      </c>
      <c r="M56" s="12">
        <f t="shared" si="155"/>
        <v>4850661.8243265273</v>
      </c>
      <c r="N56" s="12">
        <f t="shared" si="155"/>
        <v>5269620.7850728827</v>
      </c>
      <c r="O56" s="12">
        <f t="shared" si="155"/>
        <v>5668629.3191170311</v>
      </c>
      <c r="P56" s="12">
        <f t="shared" si="155"/>
        <v>6048637.4467781242</v>
      </c>
      <c r="Q56" s="12">
        <f t="shared" si="155"/>
        <v>6410549.9493124988</v>
      </c>
      <c r="R56" s="12">
        <f t="shared" si="155"/>
        <v>6755228.5231547607</v>
      </c>
      <c r="S56" s="12">
        <f t="shared" si="155"/>
        <v>7083493.8315759618</v>
      </c>
      <c r="T56" s="12">
        <f t="shared" si="155"/>
        <v>7396127.4586437726</v>
      </c>
      <c r="U56" s="12">
        <f t="shared" si="155"/>
        <v>7693873.7701369263</v>
      </c>
      <c r="V56" s="12">
        <f t="shared" si="155"/>
        <v>7977441.6858446915</v>
      </c>
      <c r="W56" s="12">
        <f t="shared" si="155"/>
        <v>8247506.3674711343</v>
      </c>
      <c r="X56" s="13">
        <f t="shared" si="155"/>
        <v>8504710.8261629846</v>
      </c>
    </row>
    <row r="57" spans="1:27" ht="15" thickTop="1" x14ac:dyDescent="0.3">
      <c r="B57" s="2" t="s">
        <v>131</v>
      </c>
      <c r="C57" s="15">
        <f>'4.scen. - Novadi'!$Q$11</f>
        <v>229560</v>
      </c>
      <c r="E57" s="12">
        <f>$C57</f>
        <v>229560</v>
      </c>
      <c r="F57" s="12">
        <f t="shared" ref="F57:X57" si="156">$C57</f>
        <v>229560</v>
      </c>
      <c r="G57" s="12">
        <f t="shared" si="156"/>
        <v>229560</v>
      </c>
      <c r="H57" s="12">
        <f t="shared" si="156"/>
        <v>229560</v>
      </c>
      <c r="I57" s="12">
        <f t="shared" si="156"/>
        <v>229560</v>
      </c>
      <c r="J57" s="12">
        <f t="shared" si="156"/>
        <v>229560</v>
      </c>
      <c r="K57" s="12">
        <f t="shared" si="156"/>
        <v>229560</v>
      </c>
      <c r="L57" s="12">
        <f t="shared" si="156"/>
        <v>229560</v>
      </c>
      <c r="M57" s="12">
        <f t="shared" si="156"/>
        <v>229560</v>
      </c>
      <c r="N57" s="12">
        <f t="shared" si="156"/>
        <v>229560</v>
      </c>
      <c r="O57" s="12">
        <f t="shared" si="156"/>
        <v>229560</v>
      </c>
      <c r="P57" s="12">
        <f t="shared" si="156"/>
        <v>229560</v>
      </c>
      <c r="Q57" s="12">
        <f t="shared" si="156"/>
        <v>229560</v>
      </c>
      <c r="R57" s="12">
        <f t="shared" si="156"/>
        <v>229560</v>
      </c>
      <c r="S57" s="12">
        <f t="shared" si="156"/>
        <v>229560</v>
      </c>
      <c r="T57" s="12">
        <f t="shared" si="156"/>
        <v>229560</v>
      </c>
      <c r="U57" s="12">
        <f t="shared" si="156"/>
        <v>229560</v>
      </c>
      <c r="V57" s="12">
        <f t="shared" si="156"/>
        <v>229560</v>
      </c>
      <c r="W57" s="12">
        <f t="shared" si="156"/>
        <v>229560</v>
      </c>
      <c r="X57" s="12">
        <f t="shared" si="156"/>
        <v>229560</v>
      </c>
    </row>
    <row r="58" spans="1:27" ht="15" thickBot="1" x14ac:dyDescent="0.35">
      <c r="B58" s="2" t="s">
        <v>9</v>
      </c>
      <c r="E58" s="12">
        <f t="shared" ref="E58:X58" si="157">E57/E$3</f>
        <v>218628.57142857142</v>
      </c>
      <c r="F58" s="12">
        <f t="shared" si="157"/>
        <v>208217.68707482991</v>
      </c>
      <c r="G58" s="12">
        <f t="shared" si="157"/>
        <v>198302.55911888563</v>
      </c>
      <c r="H58" s="12">
        <f t="shared" si="157"/>
        <v>188859.58011322439</v>
      </c>
      <c r="I58" s="12">
        <f t="shared" si="157"/>
        <v>179866.26677449941</v>
      </c>
      <c r="J58" s="12">
        <f t="shared" si="157"/>
        <v>171301.2064519042</v>
      </c>
      <c r="K58" s="12">
        <f t="shared" si="157"/>
        <v>163144.00614467065</v>
      </c>
      <c r="L58" s="12">
        <f t="shared" si="157"/>
        <v>155375.24394730537</v>
      </c>
      <c r="M58" s="12">
        <f t="shared" si="157"/>
        <v>147976.4228069575</v>
      </c>
      <c r="N58" s="12">
        <f t="shared" si="157"/>
        <v>140929.92648281666</v>
      </c>
      <c r="O58" s="12">
        <f t="shared" si="157"/>
        <v>134218.97760268254</v>
      </c>
      <c r="P58" s="12">
        <f t="shared" si="157"/>
        <v>127827.59771684049</v>
      </c>
      <c r="Q58" s="12">
        <f t="shared" si="157"/>
        <v>121740.56925413381</v>
      </c>
      <c r="R58" s="12">
        <f t="shared" si="157"/>
        <v>115943.39928965124</v>
      </c>
      <c r="S58" s="12">
        <f t="shared" si="157"/>
        <v>110422.28503776307</v>
      </c>
      <c r="T58" s="12">
        <f t="shared" si="157"/>
        <v>105164.08098834577</v>
      </c>
      <c r="U58" s="12">
        <f t="shared" si="157"/>
        <v>100156.26760794834</v>
      </c>
      <c r="V58" s="12">
        <f t="shared" si="157"/>
        <v>95386.921531379383</v>
      </c>
      <c r="W58" s="12">
        <f t="shared" si="157"/>
        <v>90844.687172742269</v>
      </c>
      <c r="X58" s="12">
        <f t="shared" si="157"/>
        <v>86518.749688325959</v>
      </c>
    </row>
    <row r="59" spans="1:27" ht="15.6" thickTop="1" thickBot="1" x14ac:dyDescent="0.35">
      <c r="B59" s="2" t="s">
        <v>10</v>
      </c>
      <c r="C59" s="7">
        <f>X59</f>
        <v>2860825.006233477</v>
      </c>
      <c r="E59" s="12">
        <f>E58</f>
        <v>218628.57142857142</v>
      </c>
      <c r="F59" s="12">
        <f>E59+F58</f>
        <v>426846.2585034013</v>
      </c>
      <c r="G59" s="12">
        <f t="shared" ref="G59" si="158">F59+G58</f>
        <v>625148.81762228697</v>
      </c>
      <c r="H59" s="12">
        <f t="shared" ref="H59" si="159">G59+H58</f>
        <v>814008.39773551142</v>
      </c>
      <c r="I59" s="12">
        <f t="shared" ref="I59" si="160">H59+I58</f>
        <v>993874.66451001086</v>
      </c>
      <c r="J59" s="12">
        <f t="shared" ref="J59" si="161">I59+J58</f>
        <v>1165175.870961915</v>
      </c>
      <c r="K59" s="12">
        <f t="shared" ref="K59" si="162">J59+K58</f>
        <v>1328319.8771065855</v>
      </c>
      <c r="L59" s="12">
        <f t="shared" ref="L59" si="163">K59+L58</f>
        <v>1483695.1210538908</v>
      </c>
      <c r="M59" s="12">
        <f t="shared" ref="M59" si="164">L59+M58</f>
        <v>1631671.5438608483</v>
      </c>
      <c r="N59" s="12">
        <f t="shared" ref="N59" si="165">M59+N58</f>
        <v>1772601.470343665</v>
      </c>
      <c r="O59" s="12">
        <f t="shared" ref="O59" si="166">N59+O58</f>
        <v>1906820.4479463475</v>
      </c>
      <c r="P59" s="12">
        <f t="shared" ref="P59" si="167">O59+P58</f>
        <v>2034648.045663188</v>
      </c>
      <c r="Q59" s="12">
        <f t="shared" ref="Q59" si="168">P59+Q58</f>
        <v>2156388.6149173216</v>
      </c>
      <c r="R59" s="12">
        <f t="shared" ref="R59" si="169">Q59+R58</f>
        <v>2272332.0142069729</v>
      </c>
      <c r="S59" s="12">
        <f t="shared" ref="S59" si="170">R59+S58</f>
        <v>2382754.2992447359</v>
      </c>
      <c r="T59" s="12">
        <f t="shared" ref="T59" si="171">S59+T58</f>
        <v>2487918.3802330815</v>
      </c>
      <c r="U59" s="12">
        <f t="shared" ref="U59" si="172">T59+U58</f>
        <v>2588074.6478410298</v>
      </c>
      <c r="V59" s="12">
        <f t="shared" ref="V59" si="173">U59+V58</f>
        <v>2683461.569372409</v>
      </c>
      <c r="W59" s="12">
        <f t="shared" ref="W59" si="174">V59+W58</f>
        <v>2774306.2565451511</v>
      </c>
      <c r="X59" s="13">
        <f t="shared" ref="X59" si="175">W59+X58</f>
        <v>2860825.006233477</v>
      </c>
    </row>
    <row r="60" spans="1:27" ht="15" thickTop="1" x14ac:dyDescent="0.3"/>
    <row r="61" spans="1:27" x14ac:dyDescent="0.3">
      <c r="A61" s="2">
        <f>A54+1</f>
        <v>12</v>
      </c>
      <c r="B61" s="2" t="s">
        <v>130</v>
      </c>
      <c r="C61" s="14">
        <f>'4.scen. - Novadi'!$U$12</f>
        <v>804900</v>
      </c>
      <c r="D61" s="1"/>
      <c r="E61" s="12">
        <f t="shared" ref="E61:J61" si="176">$C61</f>
        <v>804900</v>
      </c>
      <c r="F61" s="12">
        <f t="shared" si="176"/>
        <v>804900</v>
      </c>
      <c r="G61" s="12">
        <f t="shared" si="176"/>
        <v>804900</v>
      </c>
      <c r="H61" s="12">
        <f t="shared" si="176"/>
        <v>804900</v>
      </c>
      <c r="I61" s="12">
        <f t="shared" si="176"/>
        <v>804900</v>
      </c>
      <c r="J61" s="12">
        <f t="shared" si="176"/>
        <v>804900</v>
      </c>
      <c r="K61" s="12">
        <f t="shared" ref="K61:X61" si="177">$C61</f>
        <v>804900</v>
      </c>
      <c r="L61" s="12">
        <f t="shared" si="177"/>
        <v>804900</v>
      </c>
      <c r="M61" s="12">
        <f t="shared" si="177"/>
        <v>804900</v>
      </c>
      <c r="N61" s="12">
        <f t="shared" si="177"/>
        <v>804900</v>
      </c>
      <c r="O61" s="12">
        <f t="shared" si="177"/>
        <v>804900</v>
      </c>
      <c r="P61" s="12">
        <f t="shared" si="177"/>
        <v>804900</v>
      </c>
      <c r="Q61" s="12">
        <f t="shared" si="177"/>
        <v>804900</v>
      </c>
      <c r="R61" s="12">
        <f t="shared" si="177"/>
        <v>804900</v>
      </c>
      <c r="S61" s="12">
        <f t="shared" si="177"/>
        <v>804900</v>
      </c>
      <c r="T61" s="12">
        <f t="shared" si="177"/>
        <v>804900</v>
      </c>
      <c r="U61" s="12">
        <f t="shared" si="177"/>
        <v>804900</v>
      </c>
      <c r="V61" s="12">
        <f t="shared" si="177"/>
        <v>804900</v>
      </c>
      <c r="W61" s="12">
        <f t="shared" si="177"/>
        <v>804900</v>
      </c>
      <c r="X61" s="12">
        <f t="shared" si="177"/>
        <v>804900</v>
      </c>
    </row>
    <row r="62" spans="1:27" ht="15" thickBot="1" x14ac:dyDescent="0.35">
      <c r="A62" s="2"/>
      <c r="B62" s="2" t="s">
        <v>9</v>
      </c>
      <c r="C62" s="2"/>
      <c r="D62" s="2"/>
      <c r="E62" s="12">
        <f t="shared" ref="E62:X62" si="178">E61/E$3</f>
        <v>766571.42857142852</v>
      </c>
      <c r="F62" s="12">
        <f t="shared" si="178"/>
        <v>730068.02721088438</v>
      </c>
      <c r="G62" s="12">
        <f t="shared" si="178"/>
        <v>695302.88305798499</v>
      </c>
      <c r="H62" s="12">
        <f t="shared" si="178"/>
        <v>662193.22195998568</v>
      </c>
      <c r="I62" s="12">
        <f t="shared" si="178"/>
        <v>630660.21139046247</v>
      </c>
      <c r="J62" s="12">
        <f t="shared" si="178"/>
        <v>600628.77275282145</v>
      </c>
      <c r="K62" s="12">
        <f t="shared" si="178"/>
        <v>572027.40262173465</v>
      </c>
      <c r="L62" s="12">
        <f t="shared" si="178"/>
        <v>544788.00249689014</v>
      </c>
      <c r="M62" s="12">
        <f t="shared" si="178"/>
        <v>518845.71666370489</v>
      </c>
      <c r="N62" s="12">
        <f t="shared" si="178"/>
        <v>494138.77777495701</v>
      </c>
      <c r="O62" s="12">
        <f t="shared" si="178"/>
        <v>470608.35978567332</v>
      </c>
      <c r="P62" s="12">
        <f t="shared" si="178"/>
        <v>448198.43789111741</v>
      </c>
      <c r="Q62" s="12">
        <f t="shared" si="178"/>
        <v>426855.65513439756</v>
      </c>
      <c r="R62" s="12">
        <f t="shared" si="178"/>
        <v>406529.19536609284</v>
      </c>
      <c r="S62" s="12">
        <f t="shared" si="178"/>
        <v>387170.66225342173</v>
      </c>
      <c r="T62" s="12">
        <f t="shared" si="178"/>
        <v>368733.96405087784</v>
      </c>
      <c r="U62" s="12">
        <f t="shared" si="178"/>
        <v>351175.20385797881</v>
      </c>
      <c r="V62" s="12">
        <f t="shared" si="178"/>
        <v>334452.575102837</v>
      </c>
      <c r="W62" s="12">
        <f t="shared" si="178"/>
        <v>318526.26200270193</v>
      </c>
      <c r="X62" s="12">
        <f t="shared" si="178"/>
        <v>303358.34476447798</v>
      </c>
      <c r="Z62" s="5"/>
      <c r="AA62" s="4"/>
    </row>
    <row r="63" spans="1:27" ht="15.6" thickTop="1" thickBot="1" x14ac:dyDescent="0.35">
      <c r="A63" s="2"/>
      <c r="B63" s="2" t="s">
        <v>10</v>
      </c>
      <c r="C63" s="7">
        <f>X63</f>
        <v>10030833.104710434</v>
      </c>
      <c r="D63" s="2"/>
      <c r="E63" s="12">
        <f>E62</f>
        <v>766571.42857142852</v>
      </c>
      <c r="F63" s="12">
        <f t="shared" ref="F63:X63" si="179">E63+F62</f>
        <v>1496639.4557823129</v>
      </c>
      <c r="G63" s="12">
        <f t="shared" si="179"/>
        <v>2191942.3388402979</v>
      </c>
      <c r="H63" s="12">
        <f t="shared" si="179"/>
        <v>2854135.5608002837</v>
      </c>
      <c r="I63" s="12">
        <f t="shared" si="179"/>
        <v>3484795.7721907459</v>
      </c>
      <c r="J63" s="12">
        <f t="shared" si="179"/>
        <v>4085424.5449435674</v>
      </c>
      <c r="K63" s="12">
        <f t="shared" si="179"/>
        <v>4657451.9475653023</v>
      </c>
      <c r="L63" s="12">
        <f t="shared" si="179"/>
        <v>5202239.950062192</v>
      </c>
      <c r="M63" s="12">
        <f t="shared" si="179"/>
        <v>5721085.6667258972</v>
      </c>
      <c r="N63" s="12">
        <f t="shared" si="179"/>
        <v>6215224.4445008542</v>
      </c>
      <c r="O63" s="12">
        <f t="shared" si="179"/>
        <v>6685832.8042865274</v>
      </c>
      <c r="P63" s="12">
        <f t="shared" si="179"/>
        <v>7134031.2421776447</v>
      </c>
      <c r="Q63" s="12">
        <f t="shared" si="179"/>
        <v>7560886.8973120423</v>
      </c>
      <c r="R63" s="12">
        <f t="shared" si="179"/>
        <v>7967416.0926781353</v>
      </c>
      <c r="S63" s="12">
        <f t="shared" si="179"/>
        <v>8354586.754931557</v>
      </c>
      <c r="T63" s="12">
        <f t="shared" si="179"/>
        <v>8723320.7189824358</v>
      </c>
      <c r="U63" s="12">
        <f t="shared" si="179"/>
        <v>9074495.9228404146</v>
      </c>
      <c r="V63" s="12">
        <f t="shared" si="179"/>
        <v>9408948.4979432523</v>
      </c>
      <c r="W63" s="12">
        <f t="shared" si="179"/>
        <v>9727474.7599459551</v>
      </c>
      <c r="X63" s="13">
        <f t="shared" si="179"/>
        <v>10030833.104710434</v>
      </c>
    </row>
    <row r="64" spans="1:27" ht="15" thickTop="1" x14ac:dyDescent="0.3">
      <c r="B64" s="2" t="s">
        <v>131</v>
      </c>
      <c r="C64" s="15">
        <f>'4.scen. - Novadi'!$Q$12</f>
        <v>374880</v>
      </c>
      <c r="E64" s="12">
        <f>$C64</f>
        <v>374880</v>
      </c>
      <c r="F64" s="12">
        <f t="shared" ref="F64:X64" si="180">$C64</f>
        <v>374880</v>
      </c>
      <c r="G64" s="12">
        <f t="shared" si="180"/>
        <v>374880</v>
      </c>
      <c r="H64" s="12">
        <f t="shared" si="180"/>
        <v>374880</v>
      </c>
      <c r="I64" s="12">
        <f t="shared" si="180"/>
        <v>374880</v>
      </c>
      <c r="J64" s="12">
        <f t="shared" si="180"/>
        <v>374880</v>
      </c>
      <c r="K64" s="12">
        <f t="shared" si="180"/>
        <v>374880</v>
      </c>
      <c r="L64" s="12">
        <f t="shared" si="180"/>
        <v>374880</v>
      </c>
      <c r="M64" s="12">
        <f t="shared" si="180"/>
        <v>374880</v>
      </c>
      <c r="N64" s="12">
        <f t="shared" si="180"/>
        <v>374880</v>
      </c>
      <c r="O64" s="12">
        <f t="shared" si="180"/>
        <v>374880</v>
      </c>
      <c r="P64" s="12">
        <f t="shared" si="180"/>
        <v>374880</v>
      </c>
      <c r="Q64" s="12">
        <f t="shared" si="180"/>
        <v>374880</v>
      </c>
      <c r="R64" s="12">
        <f t="shared" si="180"/>
        <v>374880</v>
      </c>
      <c r="S64" s="12">
        <f t="shared" si="180"/>
        <v>374880</v>
      </c>
      <c r="T64" s="12">
        <f t="shared" si="180"/>
        <v>374880</v>
      </c>
      <c r="U64" s="12">
        <f t="shared" si="180"/>
        <v>374880</v>
      </c>
      <c r="V64" s="12">
        <f t="shared" si="180"/>
        <v>374880</v>
      </c>
      <c r="W64" s="12">
        <f t="shared" si="180"/>
        <v>374880</v>
      </c>
      <c r="X64" s="12">
        <f t="shared" si="180"/>
        <v>374880</v>
      </c>
    </row>
    <row r="65" spans="1:27" ht="15" thickBot="1" x14ac:dyDescent="0.35">
      <c r="B65" s="2" t="s">
        <v>9</v>
      </c>
      <c r="E65" s="12">
        <f t="shared" ref="E65:X65" si="181">E64/E$3</f>
        <v>357028.57142857142</v>
      </c>
      <c r="F65" s="12">
        <f t="shared" si="181"/>
        <v>340027.21088435373</v>
      </c>
      <c r="G65" s="12">
        <f t="shared" si="181"/>
        <v>323835.43893747975</v>
      </c>
      <c r="H65" s="12">
        <f t="shared" si="181"/>
        <v>308414.70374998066</v>
      </c>
      <c r="I65" s="12">
        <f t="shared" si="181"/>
        <v>293728.28928569582</v>
      </c>
      <c r="J65" s="12">
        <f t="shared" si="181"/>
        <v>279741.22789113887</v>
      </c>
      <c r="K65" s="12">
        <f t="shared" si="181"/>
        <v>266420.21703917987</v>
      </c>
      <c r="L65" s="12">
        <f t="shared" si="181"/>
        <v>253733.54003731417</v>
      </c>
      <c r="M65" s="12">
        <f t="shared" si="181"/>
        <v>241650.99051172778</v>
      </c>
      <c r="N65" s="12">
        <f t="shared" si="181"/>
        <v>230143.80048735978</v>
      </c>
      <c r="O65" s="12">
        <f t="shared" si="181"/>
        <v>219184.57189272359</v>
      </c>
      <c r="P65" s="12">
        <f t="shared" si="181"/>
        <v>208747.2113264034</v>
      </c>
      <c r="Q65" s="12">
        <f t="shared" si="181"/>
        <v>198806.86792990801</v>
      </c>
      <c r="R65" s="12">
        <f t="shared" si="181"/>
        <v>189339.87421895997</v>
      </c>
      <c r="S65" s="12">
        <f t="shared" si="181"/>
        <v>180323.68973234281</v>
      </c>
      <c r="T65" s="12">
        <f t="shared" si="181"/>
        <v>171736.84736413602</v>
      </c>
      <c r="U65" s="12">
        <f t="shared" si="181"/>
        <v>163558.90225155809</v>
      </c>
      <c r="V65" s="12">
        <f t="shared" si="181"/>
        <v>155770.38309672198</v>
      </c>
      <c r="W65" s="12">
        <f t="shared" si="181"/>
        <v>148352.74580640192</v>
      </c>
      <c r="X65" s="12">
        <f t="shared" si="181"/>
        <v>141288.32933943038</v>
      </c>
    </row>
    <row r="66" spans="1:27" ht="15.6" thickTop="1" thickBot="1" x14ac:dyDescent="0.35">
      <c r="B66" s="2" t="s">
        <v>10</v>
      </c>
      <c r="C66" s="7">
        <f>X66</f>
        <v>4671833.4132113885</v>
      </c>
      <c r="E66" s="12">
        <f>E65</f>
        <v>357028.57142857142</v>
      </c>
      <c r="F66" s="12">
        <f>E66+F65</f>
        <v>697055.78231292521</v>
      </c>
      <c r="G66" s="12">
        <f t="shared" ref="G66" si="182">F66+G65</f>
        <v>1020891.221250405</v>
      </c>
      <c r="H66" s="12">
        <f t="shared" ref="H66" si="183">G66+H65</f>
        <v>1329305.9250003856</v>
      </c>
      <c r="I66" s="12">
        <f t="shared" ref="I66" si="184">H66+I65</f>
        <v>1623034.2142860815</v>
      </c>
      <c r="J66" s="12">
        <f t="shared" ref="J66" si="185">I66+J65</f>
        <v>1902775.4421772202</v>
      </c>
      <c r="K66" s="12">
        <f t="shared" ref="K66" si="186">J66+K65</f>
        <v>2169195.6592164002</v>
      </c>
      <c r="L66" s="12">
        <f t="shared" ref="L66" si="187">K66+L65</f>
        <v>2422929.1992537146</v>
      </c>
      <c r="M66" s="12">
        <f t="shared" ref="M66" si="188">L66+M65</f>
        <v>2664580.1897654426</v>
      </c>
      <c r="N66" s="12">
        <f t="shared" ref="N66" si="189">M66+N65</f>
        <v>2894723.9902528026</v>
      </c>
      <c r="O66" s="12">
        <f t="shared" ref="O66" si="190">N66+O65</f>
        <v>3113908.5621455261</v>
      </c>
      <c r="P66" s="12">
        <f t="shared" ref="P66" si="191">O66+P65</f>
        <v>3322655.7734719296</v>
      </c>
      <c r="Q66" s="12">
        <f t="shared" ref="Q66" si="192">P66+Q65</f>
        <v>3521462.6414018376</v>
      </c>
      <c r="R66" s="12">
        <f t="shared" ref="R66" si="193">Q66+R65</f>
        <v>3710802.5156207974</v>
      </c>
      <c r="S66" s="12">
        <f t="shared" ref="S66" si="194">R66+S65</f>
        <v>3891126.2053531404</v>
      </c>
      <c r="T66" s="12">
        <f t="shared" ref="T66" si="195">S66+T65</f>
        <v>4062863.0527172764</v>
      </c>
      <c r="U66" s="12">
        <f t="shared" ref="U66" si="196">T66+U65</f>
        <v>4226421.9549688343</v>
      </c>
      <c r="V66" s="12">
        <f t="shared" ref="V66" si="197">U66+V65</f>
        <v>4382192.3380655563</v>
      </c>
      <c r="W66" s="12">
        <f t="shared" ref="W66" si="198">V66+W65</f>
        <v>4530545.0838719578</v>
      </c>
      <c r="X66" s="13">
        <f t="shared" ref="X66" si="199">W66+X65</f>
        <v>4671833.4132113885</v>
      </c>
    </row>
    <row r="67" spans="1:27" ht="15" thickTop="1" x14ac:dyDescent="0.3"/>
    <row r="68" spans="1:27" x14ac:dyDescent="0.3">
      <c r="A68" s="2">
        <f>A61+1</f>
        <v>13</v>
      </c>
      <c r="B68" s="2" t="s">
        <v>130</v>
      </c>
      <c r="C68" s="14">
        <f>'4.scen. - Novadi'!$U$13</f>
        <v>613260</v>
      </c>
      <c r="D68" s="1"/>
      <c r="E68" s="12">
        <f t="shared" ref="E68:J68" si="200">$C68</f>
        <v>613260</v>
      </c>
      <c r="F68" s="12">
        <f t="shared" si="200"/>
        <v>613260</v>
      </c>
      <c r="G68" s="12">
        <f t="shared" si="200"/>
        <v>613260</v>
      </c>
      <c r="H68" s="12">
        <f t="shared" si="200"/>
        <v>613260</v>
      </c>
      <c r="I68" s="12">
        <f t="shared" si="200"/>
        <v>613260</v>
      </c>
      <c r="J68" s="12">
        <f t="shared" si="200"/>
        <v>613260</v>
      </c>
      <c r="K68" s="12">
        <f t="shared" ref="K68:X68" si="201">$C68</f>
        <v>613260</v>
      </c>
      <c r="L68" s="12">
        <f t="shared" si="201"/>
        <v>613260</v>
      </c>
      <c r="M68" s="12">
        <f t="shared" si="201"/>
        <v>613260</v>
      </c>
      <c r="N68" s="12">
        <f t="shared" si="201"/>
        <v>613260</v>
      </c>
      <c r="O68" s="12">
        <f t="shared" si="201"/>
        <v>613260</v>
      </c>
      <c r="P68" s="12">
        <f t="shared" si="201"/>
        <v>613260</v>
      </c>
      <c r="Q68" s="12">
        <f t="shared" si="201"/>
        <v>613260</v>
      </c>
      <c r="R68" s="12">
        <f t="shared" si="201"/>
        <v>613260</v>
      </c>
      <c r="S68" s="12">
        <f t="shared" si="201"/>
        <v>613260</v>
      </c>
      <c r="T68" s="12">
        <f t="shared" si="201"/>
        <v>613260</v>
      </c>
      <c r="U68" s="12">
        <f t="shared" si="201"/>
        <v>613260</v>
      </c>
      <c r="V68" s="12">
        <f t="shared" si="201"/>
        <v>613260</v>
      </c>
      <c r="W68" s="12">
        <f t="shared" si="201"/>
        <v>613260</v>
      </c>
      <c r="X68" s="12">
        <f t="shared" si="201"/>
        <v>613260</v>
      </c>
    </row>
    <row r="69" spans="1:27" ht="15" thickBot="1" x14ac:dyDescent="0.35">
      <c r="A69" s="2"/>
      <c r="B69" s="2" t="s">
        <v>9</v>
      </c>
      <c r="C69" s="2"/>
      <c r="D69" s="2"/>
      <c r="E69" s="12">
        <f t="shared" ref="E69:X69" si="202">E68/E$3</f>
        <v>584057.14285714284</v>
      </c>
      <c r="F69" s="12">
        <f t="shared" si="202"/>
        <v>556244.89795918367</v>
      </c>
      <c r="G69" s="12">
        <f t="shared" si="202"/>
        <v>529757.04567541298</v>
      </c>
      <c r="H69" s="12">
        <f t="shared" si="202"/>
        <v>504530.51969086943</v>
      </c>
      <c r="I69" s="12">
        <f t="shared" si="202"/>
        <v>480505.25684844702</v>
      </c>
      <c r="J69" s="12">
        <f t="shared" si="202"/>
        <v>457624.05414137815</v>
      </c>
      <c r="K69" s="12">
        <f t="shared" si="202"/>
        <v>435832.43251559819</v>
      </c>
      <c r="L69" s="12">
        <f t="shared" si="202"/>
        <v>415078.50715771259</v>
      </c>
      <c r="M69" s="12">
        <f t="shared" si="202"/>
        <v>395312.86395972624</v>
      </c>
      <c r="N69" s="12">
        <f t="shared" si="202"/>
        <v>376488.44186640595</v>
      </c>
      <c r="O69" s="12">
        <f t="shared" si="202"/>
        <v>358560.42082514853</v>
      </c>
      <c r="P69" s="12">
        <f t="shared" si="202"/>
        <v>341486.11507156998</v>
      </c>
      <c r="Q69" s="12">
        <f t="shared" si="202"/>
        <v>325224.87149673328</v>
      </c>
      <c r="R69" s="12">
        <f t="shared" si="202"/>
        <v>309737.97285403166</v>
      </c>
      <c r="S69" s="12">
        <f t="shared" si="202"/>
        <v>294988.54557526828</v>
      </c>
      <c r="T69" s="12">
        <f t="shared" si="202"/>
        <v>280941.47197644593</v>
      </c>
      <c r="U69" s="12">
        <f t="shared" si="202"/>
        <v>267563.30664423417</v>
      </c>
      <c r="V69" s="12">
        <f t="shared" si="202"/>
        <v>254822.19680403257</v>
      </c>
      <c r="W69" s="12">
        <f t="shared" si="202"/>
        <v>242687.80648003102</v>
      </c>
      <c r="X69" s="12">
        <f t="shared" si="202"/>
        <v>231131.24426669619</v>
      </c>
      <c r="Z69" s="5"/>
      <c r="AA69" s="4"/>
    </row>
    <row r="70" spans="1:27" ht="15.6" thickTop="1" thickBot="1" x14ac:dyDescent="0.35">
      <c r="A70" s="2"/>
      <c r="B70" s="2" t="s">
        <v>10</v>
      </c>
      <c r="C70" s="7">
        <f>X70</f>
        <v>7642575.1146660699</v>
      </c>
      <c r="D70" s="2"/>
      <c r="E70" s="12">
        <f>E69</f>
        <v>584057.14285714284</v>
      </c>
      <c r="F70" s="12">
        <f t="shared" ref="F70:X70" si="203">E70+F69</f>
        <v>1140302.0408163266</v>
      </c>
      <c r="G70" s="12">
        <f t="shared" si="203"/>
        <v>1670059.0864917396</v>
      </c>
      <c r="H70" s="12">
        <f t="shared" si="203"/>
        <v>2174589.6061826092</v>
      </c>
      <c r="I70" s="12">
        <f t="shared" si="203"/>
        <v>2655094.8630310562</v>
      </c>
      <c r="J70" s="12">
        <f t="shared" si="203"/>
        <v>3112718.9171724343</v>
      </c>
      <c r="K70" s="12">
        <f t="shared" si="203"/>
        <v>3548551.3496880326</v>
      </c>
      <c r="L70" s="12">
        <f t="shared" si="203"/>
        <v>3963629.8568457454</v>
      </c>
      <c r="M70" s="12">
        <f t="shared" si="203"/>
        <v>4358942.7208054718</v>
      </c>
      <c r="N70" s="12">
        <f t="shared" si="203"/>
        <v>4735431.162671878</v>
      </c>
      <c r="O70" s="12">
        <f t="shared" si="203"/>
        <v>5093991.5834970269</v>
      </c>
      <c r="P70" s="12">
        <f t="shared" si="203"/>
        <v>5435477.6985685965</v>
      </c>
      <c r="Q70" s="12">
        <f t="shared" si="203"/>
        <v>5760702.5700653298</v>
      </c>
      <c r="R70" s="12">
        <f t="shared" si="203"/>
        <v>6070440.542919361</v>
      </c>
      <c r="S70" s="12">
        <f t="shared" si="203"/>
        <v>6365429.0884946296</v>
      </c>
      <c r="T70" s="12">
        <f t="shared" si="203"/>
        <v>6646370.5604710756</v>
      </c>
      <c r="U70" s="12">
        <f t="shared" si="203"/>
        <v>6913933.8671153095</v>
      </c>
      <c r="V70" s="12">
        <f t="shared" si="203"/>
        <v>7168756.0639193421</v>
      </c>
      <c r="W70" s="12">
        <f t="shared" si="203"/>
        <v>7411443.8703993736</v>
      </c>
      <c r="X70" s="13">
        <f t="shared" si="203"/>
        <v>7642575.1146660699</v>
      </c>
    </row>
    <row r="71" spans="1:27" ht="15" thickTop="1" x14ac:dyDescent="0.3">
      <c r="B71" s="2" t="s">
        <v>131</v>
      </c>
      <c r="C71" s="15">
        <f>'4.scen. - Novadi'!$Q$13</f>
        <v>354060</v>
      </c>
      <c r="E71" s="12">
        <f>$C71</f>
        <v>354060</v>
      </c>
      <c r="F71" s="12">
        <f t="shared" ref="F71:X71" si="204">$C71</f>
        <v>354060</v>
      </c>
      <c r="G71" s="12">
        <f t="shared" si="204"/>
        <v>354060</v>
      </c>
      <c r="H71" s="12">
        <f t="shared" si="204"/>
        <v>354060</v>
      </c>
      <c r="I71" s="12">
        <f t="shared" si="204"/>
        <v>354060</v>
      </c>
      <c r="J71" s="12">
        <f t="shared" si="204"/>
        <v>354060</v>
      </c>
      <c r="K71" s="12">
        <f t="shared" si="204"/>
        <v>354060</v>
      </c>
      <c r="L71" s="12">
        <f t="shared" si="204"/>
        <v>354060</v>
      </c>
      <c r="M71" s="12">
        <f t="shared" si="204"/>
        <v>354060</v>
      </c>
      <c r="N71" s="12">
        <f t="shared" si="204"/>
        <v>354060</v>
      </c>
      <c r="O71" s="12">
        <f t="shared" si="204"/>
        <v>354060</v>
      </c>
      <c r="P71" s="12">
        <f t="shared" si="204"/>
        <v>354060</v>
      </c>
      <c r="Q71" s="12">
        <f t="shared" si="204"/>
        <v>354060</v>
      </c>
      <c r="R71" s="12">
        <f t="shared" si="204"/>
        <v>354060</v>
      </c>
      <c r="S71" s="12">
        <f t="shared" si="204"/>
        <v>354060</v>
      </c>
      <c r="T71" s="12">
        <f t="shared" si="204"/>
        <v>354060</v>
      </c>
      <c r="U71" s="12">
        <f t="shared" si="204"/>
        <v>354060</v>
      </c>
      <c r="V71" s="12">
        <f t="shared" si="204"/>
        <v>354060</v>
      </c>
      <c r="W71" s="12">
        <f t="shared" si="204"/>
        <v>354060</v>
      </c>
      <c r="X71" s="12">
        <f t="shared" si="204"/>
        <v>354060</v>
      </c>
    </row>
    <row r="72" spans="1:27" ht="15" thickBot="1" x14ac:dyDescent="0.35">
      <c r="B72" s="2" t="s">
        <v>9</v>
      </c>
      <c r="E72" s="12">
        <f t="shared" ref="E72:X72" si="205">E71/E$3</f>
        <v>337200</v>
      </c>
      <c r="F72" s="12">
        <f t="shared" si="205"/>
        <v>321142.85714285716</v>
      </c>
      <c r="G72" s="12">
        <f t="shared" si="205"/>
        <v>305850.34013605438</v>
      </c>
      <c r="H72" s="12">
        <f t="shared" si="205"/>
        <v>291286.0382248137</v>
      </c>
      <c r="I72" s="12">
        <f t="shared" si="205"/>
        <v>277415.27449982252</v>
      </c>
      <c r="J72" s="12">
        <f t="shared" si="205"/>
        <v>264205.02333316428</v>
      </c>
      <c r="K72" s="12">
        <f t="shared" si="205"/>
        <v>251623.83174587076</v>
      </c>
      <c r="L72" s="12">
        <f t="shared" si="205"/>
        <v>239641.7445198769</v>
      </c>
      <c r="M72" s="12">
        <f t="shared" si="205"/>
        <v>228230.23287607325</v>
      </c>
      <c r="N72" s="12">
        <f t="shared" si="205"/>
        <v>217362.12654864119</v>
      </c>
      <c r="O72" s="12">
        <f t="shared" si="205"/>
        <v>207011.54909394396</v>
      </c>
      <c r="P72" s="12">
        <f t="shared" si="205"/>
        <v>197153.85627994663</v>
      </c>
      <c r="Q72" s="12">
        <f t="shared" si="205"/>
        <v>187765.57740947296</v>
      </c>
      <c r="R72" s="12">
        <f t="shared" si="205"/>
        <v>178824.35943759329</v>
      </c>
      <c r="S72" s="12">
        <f t="shared" si="205"/>
        <v>170308.91375008883</v>
      </c>
      <c r="T72" s="12">
        <f t="shared" si="205"/>
        <v>162198.96547627507</v>
      </c>
      <c r="U72" s="12">
        <f t="shared" si="205"/>
        <v>154475.20521550006</v>
      </c>
      <c r="V72" s="12">
        <f t="shared" si="205"/>
        <v>147119.24306238099</v>
      </c>
      <c r="W72" s="12">
        <f t="shared" si="205"/>
        <v>140113.56482131523</v>
      </c>
      <c r="X72" s="12">
        <f t="shared" si="205"/>
        <v>133441.49030601452</v>
      </c>
    </row>
    <row r="73" spans="1:27" ht="15.6" thickTop="1" thickBot="1" x14ac:dyDescent="0.35">
      <c r="B73" s="2" t="s">
        <v>10</v>
      </c>
      <c r="C73" s="7">
        <f>X73</f>
        <v>4412370.1938797049</v>
      </c>
      <c r="E73" s="12">
        <f>E72</f>
        <v>337200</v>
      </c>
      <c r="F73" s="12">
        <f>E73+F72</f>
        <v>658342.85714285716</v>
      </c>
      <c r="G73" s="12">
        <f t="shared" ref="G73" si="206">F73+G72</f>
        <v>964193.19727891148</v>
      </c>
      <c r="H73" s="12">
        <f t="shared" ref="H73" si="207">G73+H72</f>
        <v>1255479.2355037252</v>
      </c>
      <c r="I73" s="12">
        <f t="shared" ref="I73" si="208">H73+I72</f>
        <v>1532894.5100035476</v>
      </c>
      <c r="J73" s="12">
        <f t="shared" ref="J73" si="209">I73+J72</f>
        <v>1797099.533336712</v>
      </c>
      <c r="K73" s="12">
        <f t="shared" ref="K73" si="210">J73+K72</f>
        <v>2048723.3650825829</v>
      </c>
      <c r="L73" s="12">
        <f t="shared" ref="L73" si="211">K73+L72</f>
        <v>2288365.1096024597</v>
      </c>
      <c r="M73" s="12">
        <f t="shared" ref="M73" si="212">L73+M72</f>
        <v>2516595.3424785328</v>
      </c>
      <c r="N73" s="12">
        <f t="shared" ref="N73" si="213">M73+N72</f>
        <v>2733957.4690271742</v>
      </c>
      <c r="O73" s="12">
        <f t="shared" ref="O73" si="214">N73+O72</f>
        <v>2940969.0181211182</v>
      </c>
      <c r="P73" s="12">
        <f t="shared" ref="P73" si="215">O73+P72</f>
        <v>3138122.8744010646</v>
      </c>
      <c r="Q73" s="12">
        <f t="shared" ref="Q73" si="216">P73+Q72</f>
        <v>3325888.4518105374</v>
      </c>
      <c r="R73" s="12">
        <f t="shared" ref="R73" si="217">Q73+R72</f>
        <v>3504712.8112481306</v>
      </c>
      <c r="S73" s="12">
        <f t="shared" ref="S73" si="218">R73+S72</f>
        <v>3675021.7249982194</v>
      </c>
      <c r="T73" s="12">
        <f t="shared" ref="T73" si="219">S73+T72</f>
        <v>3837220.6904744944</v>
      </c>
      <c r="U73" s="12">
        <f t="shared" ref="U73" si="220">T73+U72</f>
        <v>3991695.8956899946</v>
      </c>
      <c r="V73" s="12">
        <f t="shared" ref="V73" si="221">U73+V72</f>
        <v>4138815.1387523757</v>
      </c>
      <c r="W73" s="12">
        <f t="shared" ref="W73" si="222">V73+W72</f>
        <v>4278928.7035736907</v>
      </c>
      <c r="X73" s="13">
        <f t="shared" ref="X73" si="223">W73+X72</f>
        <v>4412370.1938797049</v>
      </c>
    </row>
    <row r="74" spans="1:27" ht="15" thickTop="1" x14ac:dyDescent="0.3"/>
    <row r="75" spans="1:27" x14ac:dyDescent="0.3">
      <c r="A75" s="2">
        <f>A68+1</f>
        <v>14</v>
      </c>
      <c r="B75" s="2" t="s">
        <v>130</v>
      </c>
      <c r="C75" s="14">
        <f>'4.scen. - Novadi'!$U$14</f>
        <v>394500</v>
      </c>
      <c r="D75" s="1"/>
      <c r="E75" s="12">
        <f t="shared" ref="E75:J75" si="224">$C75</f>
        <v>394500</v>
      </c>
      <c r="F75" s="12">
        <f t="shared" si="224"/>
        <v>394500</v>
      </c>
      <c r="G75" s="12">
        <f t="shared" si="224"/>
        <v>394500</v>
      </c>
      <c r="H75" s="12">
        <f t="shared" si="224"/>
        <v>394500</v>
      </c>
      <c r="I75" s="12">
        <f t="shared" si="224"/>
        <v>394500</v>
      </c>
      <c r="J75" s="12">
        <f t="shared" si="224"/>
        <v>394500</v>
      </c>
      <c r="K75" s="12">
        <f t="shared" ref="K75:X75" si="225">$C75</f>
        <v>394500</v>
      </c>
      <c r="L75" s="12">
        <f t="shared" si="225"/>
        <v>394500</v>
      </c>
      <c r="M75" s="12">
        <f t="shared" si="225"/>
        <v>394500</v>
      </c>
      <c r="N75" s="12">
        <f t="shared" si="225"/>
        <v>394500</v>
      </c>
      <c r="O75" s="12">
        <f t="shared" si="225"/>
        <v>394500</v>
      </c>
      <c r="P75" s="12">
        <f t="shared" si="225"/>
        <v>394500</v>
      </c>
      <c r="Q75" s="12">
        <f t="shared" si="225"/>
        <v>394500</v>
      </c>
      <c r="R75" s="12">
        <f t="shared" si="225"/>
        <v>394500</v>
      </c>
      <c r="S75" s="12">
        <f t="shared" si="225"/>
        <v>394500</v>
      </c>
      <c r="T75" s="12">
        <f t="shared" si="225"/>
        <v>394500</v>
      </c>
      <c r="U75" s="12">
        <f t="shared" si="225"/>
        <v>394500</v>
      </c>
      <c r="V75" s="12">
        <f t="shared" si="225"/>
        <v>394500</v>
      </c>
      <c r="W75" s="12">
        <f t="shared" si="225"/>
        <v>394500</v>
      </c>
      <c r="X75" s="12">
        <f t="shared" si="225"/>
        <v>394500</v>
      </c>
    </row>
    <row r="76" spans="1:27" ht="15" thickBot="1" x14ac:dyDescent="0.35">
      <c r="A76" s="2"/>
      <c r="B76" s="2" t="s">
        <v>9</v>
      </c>
      <c r="C76" s="2"/>
      <c r="D76" s="2"/>
      <c r="E76" s="12">
        <f t="shared" ref="E76:X76" si="226">E75/E$3</f>
        <v>375714.28571428568</v>
      </c>
      <c r="F76" s="12">
        <f t="shared" si="226"/>
        <v>357823.12925170065</v>
      </c>
      <c r="G76" s="12">
        <f t="shared" si="226"/>
        <v>340783.93262066727</v>
      </c>
      <c r="H76" s="12">
        <f t="shared" si="226"/>
        <v>324556.12630539737</v>
      </c>
      <c r="I76" s="12">
        <f t="shared" si="226"/>
        <v>309101.07267180702</v>
      </c>
      <c r="J76" s="12">
        <f t="shared" si="226"/>
        <v>294381.97397314949</v>
      </c>
      <c r="K76" s="12">
        <f t="shared" si="226"/>
        <v>280363.78473633289</v>
      </c>
      <c r="L76" s="12">
        <f t="shared" si="226"/>
        <v>267013.12832031702</v>
      </c>
      <c r="M76" s="12">
        <f t="shared" si="226"/>
        <v>254298.21744792096</v>
      </c>
      <c r="N76" s="12">
        <f t="shared" si="226"/>
        <v>242188.77852182949</v>
      </c>
      <c r="O76" s="12">
        <f t="shared" si="226"/>
        <v>230655.97954459948</v>
      </c>
      <c r="P76" s="12">
        <f t="shared" si="226"/>
        <v>219672.36147104713</v>
      </c>
      <c r="Q76" s="12">
        <f t="shared" si="226"/>
        <v>209211.77282956868</v>
      </c>
      <c r="R76" s="12">
        <f t="shared" si="226"/>
        <v>199249.30745673206</v>
      </c>
      <c r="S76" s="12">
        <f t="shared" si="226"/>
        <v>189761.24519688767</v>
      </c>
      <c r="T76" s="12">
        <f t="shared" si="226"/>
        <v>180724.99542560728</v>
      </c>
      <c r="U76" s="12">
        <f t="shared" si="226"/>
        <v>172119.04326248312</v>
      </c>
      <c r="V76" s="12">
        <f t="shared" si="226"/>
        <v>163922.898345222</v>
      </c>
      <c r="W76" s="12">
        <f t="shared" si="226"/>
        <v>156117.04604306858</v>
      </c>
      <c r="X76" s="12">
        <f t="shared" si="226"/>
        <v>148682.90099339862</v>
      </c>
      <c r="Z76" s="5"/>
      <c r="AA76" s="4"/>
    </row>
    <row r="77" spans="1:27" ht="15.6" thickTop="1" thickBot="1" x14ac:dyDescent="0.35">
      <c r="A77" s="2"/>
      <c r="B77" s="2" t="s">
        <v>10</v>
      </c>
      <c r="C77" s="7">
        <f>X77</f>
        <v>4916341.9801320229</v>
      </c>
      <c r="D77" s="2"/>
      <c r="E77" s="12">
        <f>E76</f>
        <v>375714.28571428568</v>
      </c>
      <c r="F77" s="12">
        <f t="shared" ref="F77:X77" si="227">E77+F76</f>
        <v>733537.41496598627</v>
      </c>
      <c r="G77" s="12">
        <f t="shared" si="227"/>
        <v>1074321.3475866537</v>
      </c>
      <c r="H77" s="12">
        <f t="shared" si="227"/>
        <v>1398877.473892051</v>
      </c>
      <c r="I77" s="12">
        <f t="shared" si="227"/>
        <v>1707978.5465638582</v>
      </c>
      <c r="J77" s="12">
        <f t="shared" si="227"/>
        <v>2002360.5205370076</v>
      </c>
      <c r="K77" s="12">
        <f t="shared" si="227"/>
        <v>2282724.3052733405</v>
      </c>
      <c r="L77" s="12">
        <f t="shared" si="227"/>
        <v>2549737.4335936578</v>
      </c>
      <c r="M77" s="12">
        <f t="shared" si="227"/>
        <v>2804035.651041579</v>
      </c>
      <c r="N77" s="12">
        <f t="shared" si="227"/>
        <v>3046224.4295634083</v>
      </c>
      <c r="O77" s="12">
        <f t="shared" si="227"/>
        <v>3276880.4091080078</v>
      </c>
      <c r="P77" s="12">
        <f t="shared" si="227"/>
        <v>3496552.770579055</v>
      </c>
      <c r="Q77" s="12">
        <f t="shared" si="227"/>
        <v>3705764.5434086234</v>
      </c>
      <c r="R77" s="12">
        <f t="shared" si="227"/>
        <v>3905013.8508653557</v>
      </c>
      <c r="S77" s="12">
        <f t="shared" si="227"/>
        <v>4094775.0960622435</v>
      </c>
      <c r="T77" s="12">
        <f t="shared" si="227"/>
        <v>4275500.091487851</v>
      </c>
      <c r="U77" s="12">
        <f t="shared" si="227"/>
        <v>4447619.1347503345</v>
      </c>
      <c r="V77" s="12">
        <f t="shared" si="227"/>
        <v>4611542.0330955563</v>
      </c>
      <c r="W77" s="12">
        <f t="shared" si="227"/>
        <v>4767659.0791386245</v>
      </c>
      <c r="X77" s="13">
        <f t="shared" si="227"/>
        <v>4916341.9801320229</v>
      </c>
    </row>
    <row r="78" spans="1:27" ht="15" thickTop="1" x14ac:dyDescent="0.3">
      <c r="B78" s="2" t="s">
        <v>131</v>
      </c>
      <c r="C78" s="15">
        <f>'4.scen. - Novadi'!$Q$14</f>
        <v>209280</v>
      </c>
      <c r="E78" s="12">
        <f>$C78</f>
        <v>209280</v>
      </c>
      <c r="F78" s="12">
        <f t="shared" ref="F78:X78" si="228">$C78</f>
        <v>209280</v>
      </c>
      <c r="G78" s="12">
        <f t="shared" si="228"/>
        <v>209280</v>
      </c>
      <c r="H78" s="12">
        <f t="shared" si="228"/>
        <v>209280</v>
      </c>
      <c r="I78" s="12">
        <f t="shared" si="228"/>
        <v>209280</v>
      </c>
      <c r="J78" s="12">
        <f t="shared" si="228"/>
        <v>209280</v>
      </c>
      <c r="K78" s="12">
        <f t="shared" si="228"/>
        <v>209280</v>
      </c>
      <c r="L78" s="12">
        <f t="shared" si="228"/>
        <v>209280</v>
      </c>
      <c r="M78" s="12">
        <f t="shared" si="228"/>
        <v>209280</v>
      </c>
      <c r="N78" s="12">
        <f t="shared" si="228"/>
        <v>209280</v>
      </c>
      <c r="O78" s="12">
        <f t="shared" si="228"/>
        <v>209280</v>
      </c>
      <c r="P78" s="12">
        <f t="shared" si="228"/>
        <v>209280</v>
      </c>
      <c r="Q78" s="12">
        <f t="shared" si="228"/>
        <v>209280</v>
      </c>
      <c r="R78" s="12">
        <f t="shared" si="228"/>
        <v>209280</v>
      </c>
      <c r="S78" s="12">
        <f t="shared" si="228"/>
        <v>209280</v>
      </c>
      <c r="T78" s="12">
        <f t="shared" si="228"/>
        <v>209280</v>
      </c>
      <c r="U78" s="12">
        <f t="shared" si="228"/>
        <v>209280</v>
      </c>
      <c r="V78" s="12">
        <f t="shared" si="228"/>
        <v>209280</v>
      </c>
      <c r="W78" s="12">
        <f t="shared" si="228"/>
        <v>209280</v>
      </c>
      <c r="X78" s="12">
        <f t="shared" si="228"/>
        <v>209280</v>
      </c>
    </row>
    <row r="79" spans="1:27" ht="15" thickBot="1" x14ac:dyDescent="0.35">
      <c r="B79" s="2" t="s">
        <v>9</v>
      </c>
      <c r="E79" s="12">
        <f t="shared" ref="E79:X79" si="229">E78/E$3</f>
        <v>199314.28571428571</v>
      </c>
      <c r="F79" s="12">
        <f t="shared" si="229"/>
        <v>189823.12925170068</v>
      </c>
      <c r="G79" s="12">
        <f t="shared" si="229"/>
        <v>180783.9326206673</v>
      </c>
      <c r="H79" s="12">
        <f t="shared" si="229"/>
        <v>172175.17392444503</v>
      </c>
      <c r="I79" s="12">
        <f t="shared" si="229"/>
        <v>163976.35611851906</v>
      </c>
      <c r="J79" s="12">
        <f t="shared" si="229"/>
        <v>156167.95820811338</v>
      </c>
      <c r="K79" s="12">
        <f t="shared" si="229"/>
        <v>148731.3887696318</v>
      </c>
      <c r="L79" s="12">
        <f t="shared" si="229"/>
        <v>141648.94168536362</v>
      </c>
      <c r="M79" s="12">
        <f t="shared" si="229"/>
        <v>134903.75398606059</v>
      </c>
      <c r="N79" s="12">
        <f t="shared" si="229"/>
        <v>128479.76570101008</v>
      </c>
      <c r="O79" s="12">
        <f t="shared" si="229"/>
        <v>122361.68162000959</v>
      </c>
      <c r="P79" s="12">
        <f t="shared" si="229"/>
        <v>116534.93487619959</v>
      </c>
      <c r="Q79" s="12">
        <f t="shared" si="229"/>
        <v>110985.65226304723</v>
      </c>
      <c r="R79" s="12">
        <f t="shared" si="229"/>
        <v>105700.62120290211</v>
      </c>
      <c r="S79" s="12">
        <f t="shared" si="229"/>
        <v>100667.2582884782</v>
      </c>
      <c r="T79" s="12">
        <f t="shared" si="229"/>
        <v>95873.57932236018</v>
      </c>
      <c r="U79" s="12">
        <f t="shared" si="229"/>
        <v>91308.170783200156</v>
      </c>
      <c r="V79" s="12">
        <f t="shared" si="229"/>
        <v>86960.162650666825</v>
      </c>
      <c r="W79" s="12">
        <f t="shared" si="229"/>
        <v>82819.202524444598</v>
      </c>
      <c r="X79" s="12">
        <f t="shared" si="229"/>
        <v>78875.430975661511</v>
      </c>
    </row>
    <row r="80" spans="1:27" ht="15.6" thickTop="1" thickBot="1" x14ac:dyDescent="0.35">
      <c r="B80" s="2" t="s">
        <v>10</v>
      </c>
      <c r="C80" s="7">
        <f>X80</f>
        <v>2608091.3804867668</v>
      </c>
      <c r="E80" s="12">
        <f>E79</f>
        <v>199314.28571428571</v>
      </c>
      <c r="F80" s="12">
        <f>E80+F79</f>
        <v>389137.41496598639</v>
      </c>
      <c r="G80" s="12">
        <f t="shared" ref="G80" si="230">F80+G79</f>
        <v>569921.34758665366</v>
      </c>
      <c r="H80" s="12">
        <f t="shared" ref="H80" si="231">G80+H79</f>
        <v>742096.52151109872</v>
      </c>
      <c r="I80" s="12">
        <f t="shared" ref="I80" si="232">H80+I79</f>
        <v>906072.87762961781</v>
      </c>
      <c r="J80" s="12">
        <f t="shared" ref="J80" si="233">I80+J79</f>
        <v>1062240.8358377311</v>
      </c>
      <c r="K80" s="12">
        <f t="shared" ref="K80" si="234">J80+K79</f>
        <v>1210972.2246073629</v>
      </c>
      <c r="L80" s="12">
        <f t="shared" ref="L80" si="235">K80+L79</f>
        <v>1352621.1662927265</v>
      </c>
      <c r="M80" s="12">
        <f t="shared" ref="M80" si="236">L80+M79</f>
        <v>1487524.9202787871</v>
      </c>
      <c r="N80" s="12">
        <f t="shared" ref="N80" si="237">M80+N79</f>
        <v>1616004.6859797973</v>
      </c>
      <c r="O80" s="12">
        <f t="shared" ref="O80" si="238">N80+O79</f>
        <v>1738366.3675998067</v>
      </c>
      <c r="P80" s="12">
        <f t="shared" ref="P80" si="239">O80+P79</f>
        <v>1854901.3024760063</v>
      </c>
      <c r="Q80" s="12">
        <f t="shared" ref="Q80" si="240">P80+Q79</f>
        <v>1965886.9547390535</v>
      </c>
      <c r="R80" s="12">
        <f t="shared" ref="R80" si="241">Q80+R79</f>
        <v>2071587.5759419557</v>
      </c>
      <c r="S80" s="12">
        <f t="shared" ref="S80" si="242">R80+S79</f>
        <v>2172254.8342304337</v>
      </c>
      <c r="T80" s="12">
        <f t="shared" ref="T80" si="243">S80+T79</f>
        <v>2268128.4135527937</v>
      </c>
      <c r="U80" s="12">
        <f t="shared" ref="U80" si="244">T80+U79</f>
        <v>2359436.584335994</v>
      </c>
      <c r="V80" s="12">
        <f t="shared" ref="V80" si="245">U80+V79</f>
        <v>2446396.7469866606</v>
      </c>
      <c r="W80" s="12">
        <f t="shared" ref="W80" si="246">V80+W79</f>
        <v>2529215.9495111052</v>
      </c>
      <c r="X80" s="13">
        <f t="shared" ref="X80" si="247">W80+X79</f>
        <v>2608091.3804867668</v>
      </c>
    </row>
    <row r="81" spans="1:27" ht="15" thickTop="1" x14ac:dyDescent="0.3"/>
    <row r="82" spans="1:27" x14ac:dyDescent="0.3">
      <c r="A82" s="2">
        <f>A75+1</f>
        <v>15</v>
      </c>
      <c r="B82" s="2" t="s">
        <v>130</v>
      </c>
      <c r="C82" s="14">
        <f>'4.scen. - Novadi'!$U$15</f>
        <v>540120</v>
      </c>
      <c r="D82" s="1"/>
      <c r="E82" s="12">
        <f t="shared" ref="E82:J82" si="248">$C82</f>
        <v>540120</v>
      </c>
      <c r="F82" s="12">
        <f t="shared" si="248"/>
        <v>540120</v>
      </c>
      <c r="G82" s="12">
        <f t="shared" si="248"/>
        <v>540120</v>
      </c>
      <c r="H82" s="12">
        <f t="shared" si="248"/>
        <v>540120</v>
      </c>
      <c r="I82" s="12">
        <f t="shared" si="248"/>
        <v>540120</v>
      </c>
      <c r="J82" s="12">
        <f t="shared" si="248"/>
        <v>540120</v>
      </c>
      <c r="K82" s="12">
        <f t="shared" ref="K82:X82" si="249">$C82</f>
        <v>540120</v>
      </c>
      <c r="L82" s="12">
        <f t="shared" si="249"/>
        <v>540120</v>
      </c>
      <c r="M82" s="12">
        <f t="shared" si="249"/>
        <v>540120</v>
      </c>
      <c r="N82" s="12">
        <f t="shared" si="249"/>
        <v>540120</v>
      </c>
      <c r="O82" s="12">
        <f t="shared" si="249"/>
        <v>540120</v>
      </c>
      <c r="P82" s="12">
        <f t="shared" si="249"/>
        <v>540120</v>
      </c>
      <c r="Q82" s="12">
        <f t="shared" si="249"/>
        <v>540120</v>
      </c>
      <c r="R82" s="12">
        <f t="shared" si="249"/>
        <v>540120</v>
      </c>
      <c r="S82" s="12">
        <f t="shared" si="249"/>
        <v>540120</v>
      </c>
      <c r="T82" s="12">
        <f t="shared" si="249"/>
        <v>540120</v>
      </c>
      <c r="U82" s="12">
        <f t="shared" si="249"/>
        <v>540120</v>
      </c>
      <c r="V82" s="12">
        <f t="shared" si="249"/>
        <v>540120</v>
      </c>
      <c r="W82" s="12">
        <f t="shared" si="249"/>
        <v>540120</v>
      </c>
      <c r="X82" s="12">
        <f t="shared" si="249"/>
        <v>540120</v>
      </c>
    </row>
    <row r="83" spans="1:27" ht="15" thickBot="1" x14ac:dyDescent="0.35">
      <c r="A83" s="2"/>
      <c r="B83" s="2" t="s">
        <v>9</v>
      </c>
      <c r="C83" s="2"/>
      <c r="D83" s="2"/>
      <c r="E83" s="12">
        <f t="shared" ref="E83:X83" si="250">E82/E$3</f>
        <v>514400</v>
      </c>
      <c r="F83" s="12">
        <f t="shared" si="250"/>
        <v>489904.76190476189</v>
      </c>
      <c r="G83" s="12">
        <f t="shared" si="250"/>
        <v>466575.96371882083</v>
      </c>
      <c r="H83" s="12">
        <f t="shared" si="250"/>
        <v>444358.06068459124</v>
      </c>
      <c r="I83" s="12">
        <f t="shared" si="250"/>
        <v>423198.15303294396</v>
      </c>
      <c r="J83" s="12">
        <f t="shared" si="250"/>
        <v>403045.8600313752</v>
      </c>
      <c r="K83" s="12">
        <f t="shared" si="250"/>
        <v>383853.20002988115</v>
      </c>
      <c r="L83" s="12">
        <f t="shared" si="250"/>
        <v>365574.4762189344</v>
      </c>
      <c r="M83" s="12">
        <f t="shared" si="250"/>
        <v>348166.16782755655</v>
      </c>
      <c r="N83" s="12">
        <f t="shared" si="250"/>
        <v>331586.82650243485</v>
      </c>
      <c r="O83" s="12">
        <f t="shared" si="250"/>
        <v>315796.9776213665</v>
      </c>
      <c r="P83" s="12">
        <f t="shared" si="250"/>
        <v>300759.02630606329</v>
      </c>
      <c r="Q83" s="12">
        <f t="shared" si="250"/>
        <v>286437.16791053646</v>
      </c>
      <c r="R83" s="12">
        <f t="shared" si="250"/>
        <v>272797.30277193949</v>
      </c>
      <c r="S83" s="12">
        <f t="shared" si="250"/>
        <v>259806.9550208947</v>
      </c>
      <c r="T83" s="12">
        <f t="shared" si="250"/>
        <v>247435.19525799493</v>
      </c>
      <c r="U83" s="12">
        <f t="shared" si="250"/>
        <v>235652.56691237612</v>
      </c>
      <c r="V83" s="12">
        <f t="shared" si="250"/>
        <v>224431.01610702486</v>
      </c>
      <c r="W83" s="12">
        <f t="shared" si="250"/>
        <v>213743.82486383323</v>
      </c>
      <c r="X83" s="12">
        <f t="shared" si="250"/>
        <v>203565.54748936495</v>
      </c>
      <c r="Z83" s="5"/>
      <c r="AA83" s="4"/>
    </row>
    <row r="84" spans="1:27" ht="15.6" thickTop="1" thickBot="1" x14ac:dyDescent="0.35">
      <c r="A84" s="2"/>
      <c r="B84" s="2" t="s">
        <v>10</v>
      </c>
      <c r="C84" s="7">
        <f>X84</f>
        <v>6731089.0502126953</v>
      </c>
      <c r="D84" s="2"/>
      <c r="E84" s="12">
        <f>E83</f>
        <v>514400</v>
      </c>
      <c r="F84" s="12">
        <f t="shared" ref="F84:X84" si="251">E84+F83</f>
        <v>1004304.7619047619</v>
      </c>
      <c r="G84" s="12">
        <f t="shared" si="251"/>
        <v>1470880.7256235827</v>
      </c>
      <c r="H84" s="12">
        <f t="shared" si="251"/>
        <v>1915238.786308174</v>
      </c>
      <c r="I84" s="12">
        <f t="shared" si="251"/>
        <v>2338436.9393411181</v>
      </c>
      <c r="J84" s="12">
        <f t="shared" si="251"/>
        <v>2741482.7993724933</v>
      </c>
      <c r="K84" s="12">
        <f t="shared" si="251"/>
        <v>3125335.9994023745</v>
      </c>
      <c r="L84" s="12">
        <f t="shared" si="251"/>
        <v>3490910.4756213091</v>
      </c>
      <c r="M84" s="12">
        <f t="shared" si="251"/>
        <v>3839076.6434488655</v>
      </c>
      <c r="N84" s="12">
        <f t="shared" si="251"/>
        <v>4170663.4699513004</v>
      </c>
      <c r="O84" s="12">
        <f t="shared" si="251"/>
        <v>4486460.4475726672</v>
      </c>
      <c r="P84" s="12">
        <f t="shared" si="251"/>
        <v>4787219.4738787301</v>
      </c>
      <c r="Q84" s="12">
        <f t="shared" si="251"/>
        <v>5073656.6417892668</v>
      </c>
      <c r="R84" s="12">
        <f t="shared" si="251"/>
        <v>5346453.9445612067</v>
      </c>
      <c r="S84" s="12">
        <f t="shared" si="251"/>
        <v>5606260.899582101</v>
      </c>
      <c r="T84" s="12">
        <f t="shared" si="251"/>
        <v>5853696.0948400963</v>
      </c>
      <c r="U84" s="12">
        <f t="shared" si="251"/>
        <v>6089348.6617524726</v>
      </c>
      <c r="V84" s="12">
        <f t="shared" si="251"/>
        <v>6313779.6778594973</v>
      </c>
      <c r="W84" s="12">
        <f t="shared" si="251"/>
        <v>6527523.5027233306</v>
      </c>
      <c r="X84" s="13">
        <f t="shared" si="251"/>
        <v>6731089.0502126953</v>
      </c>
    </row>
    <row r="85" spans="1:27" ht="15" thickTop="1" x14ac:dyDescent="0.3">
      <c r="B85" s="2" t="s">
        <v>131</v>
      </c>
      <c r="C85" s="15">
        <f>'4.scen. - Novadi'!$Q$15</f>
        <v>252300</v>
      </c>
      <c r="E85" s="12">
        <f>$C85</f>
        <v>252300</v>
      </c>
      <c r="F85" s="12">
        <f t="shared" ref="F85:X85" si="252">$C85</f>
        <v>252300</v>
      </c>
      <c r="G85" s="12">
        <f t="shared" si="252"/>
        <v>252300</v>
      </c>
      <c r="H85" s="12">
        <f t="shared" si="252"/>
        <v>252300</v>
      </c>
      <c r="I85" s="12">
        <f t="shared" si="252"/>
        <v>252300</v>
      </c>
      <c r="J85" s="12">
        <f t="shared" si="252"/>
        <v>252300</v>
      </c>
      <c r="K85" s="12">
        <f t="shared" si="252"/>
        <v>252300</v>
      </c>
      <c r="L85" s="12">
        <f t="shared" si="252"/>
        <v>252300</v>
      </c>
      <c r="M85" s="12">
        <f t="shared" si="252"/>
        <v>252300</v>
      </c>
      <c r="N85" s="12">
        <f t="shared" si="252"/>
        <v>252300</v>
      </c>
      <c r="O85" s="12">
        <f t="shared" si="252"/>
        <v>252300</v>
      </c>
      <c r="P85" s="12">
        <f t="shared" si="252"/>
        <v>252300</v>
      </c>
      <c r="Q85" s="12">
        <f t="shared" si="252"/>
        <v>252300</v>
      </c>
      <c r="R85" s="12">
        <f t="shared" si="252"/>
        <v>252300</v>
      </c>
      <c r="S85" s="12">
        <f t="shared" si="252"/>
        <v>252300</v>
      </c>
      <c r="T85" s="12">
        <f t="shared" si="252"/>
        <v>252300</v>
      </c>
      <c r="U85" s="12">
        <f t="shared" si="252"/>
        <v>252300</v>
      </c>
      <c r="V85" s="12">
        <f t="shared" si="252"/>
        <v>252300</v>
      </c>
      <c r="W85" s="12">
        <f t="shared" si="252"/>
        <v>252300</v>
      </c>
      <c r="X85" s="12">
        <f t="shared" si="252"/>
        <v>252300</v>
      </c>
    </row>
    <row r="86" spans="1:27" ht="15" thickBot="1" x14ac:dyDescent="0.35">
      <c r="B86" s="2" t="s">
        <v>9</v>
      </c>
      <c r="E86" s="12">
        <f t="shared" ref="E86:X86" si="253">E85/E$3</f>
        <v>240285.71428571429</v>
      </c>
      <c r="F86" s="12">
        <f t="shared" si="253"/>
        <v>228843.53741496598</v>
      </c>
      <c r="G86" s="12">
        <f t="shared" si="253"/>
        <v>217946.2261094914</v>
      </c>
      <c r="H86" s="12">
        <f t="shared" si="253"/>
        <v>207567.8343899918</v>
      </c>
      <c r="I86" s="12">
        <f t="shared" si="253"/>
        <v>197683.65179999216</v>
      </c>
      <c r="J86" s="12">
        <f t="shared" si="253"/>
        <v>188270.14457142109</v>
      </c>
      <c r="K86" s="12">
        <f t="shared" si="253"/>
        <v>179304.89959182963</v>
      </c>
      <c r="L86" s="12">
        <f t="shared" si="253"/>
        <v>170766.57103983773</v>
      </c>
      <c r="M86" s="12">
        <f t="shared" si="253"/>
        <v>162634.8295617502</v>
      </c>
      <c r="N86" s="12">
        <f t="shared" si="253"/>
        <v>154890.31386833353</v>
      </c>
      <c r="O86" s="12">
        <f t="shared" si="253"/>
        <v>147514.58463650811</v>
      </c>
      <c r="P86" s="12">
        <f t="shared" si="253"/>
        <v>140490.0806061982</v>
      </c>
      <c r="Q86" s="12">
        <f t="shared" si="253"/>
        <v>133800.0767678078</v>
      </c>
      <c r="R86" s="12">
        <f t="shared" si="253"/>
        <v>127428.64454076932</v>
      </c>
      <c r="S86" s="12">
        <f t="shared" si="253"/>
        <v>121360.61384835173</v>
      </c>
      <c r="T86" s="12">
        <f t="shared" si="253"/>
        <v>115581.53699843021</v>
      </c>
      <c r="U86" s="12">
        <f t="shared" si="253"/>
        <v>110077.65428421923</v>
      </c>
      <c r="V86" s="12">
        <f t="shared" si="253"/>
        <v>104835.86122306593</v>
      </c>
      <c r="W86" s="12">
        <f t="shared" si="253"/>
        <v>99843.677355300897</v>
      </c>
      <c r="X86" s="12">
        <f t="shared" si="253"/>
        <v>95089.216528857985</v>
      </c>
    </row>
    <row r="87" spans="1:27" ht="15.6" thickTop="1" thickBot="1" x14ac:dyDescent="0.35">
      <c r="B87" s="2" t="s">
        <v>10</v>
      </c>
      <c r="C87" s="7">
        <f>X87</f>
        <v>3144215.6694228379</v>
      </c>
      <c r="E87" s="12">
        <f>E86</f>
        <v>240285.71428571429</v>
      </c>
      <c r="F87" s="12">
        <f>E87+F86</f>
        <v>469129.25170068024</v>
      </c>
      <c r="G87" s="12">
        <f t="shared" ref="G87" si="254">F87+G86</f>
        <v>687075.47781017167</v>
      </c>
      <c r="H87" s="12">
        <f t="shared" ref="H87" si="255">G87+H86</f>
        <v>894643.31220016349</v>
      </c>
      <c r="I87" s="12">
        <f t="shared" ref="I87" si="256">H87+I86</f>
        <v>1092326.9640001557</v>
      </c>
      <c r="J87" s="12">
        <f t="shared" ref="J87" si="257">I87+J86</f>
        <v>1280597.1085715769</v>
      </c>
      <c r="K87" s="12">
        <f t="shared" ref="K87" si="258">J87+K86</f>
        <v>1459902.0081634065</v>
      </c>
      <c r="L87" s="12">
        <f t="shared" ref="L87" si="259">K87+L86</f>
        <v>1630668.5792032443</v>
      </c>
      <c r="M87" s="12">
        <f t="shared" ref="M87" si="260">L87+M86</f>
        <v>1793303.4087649945</v>
      </c>
      <c r="N87" s="12">
        <f t="shared" ref="N87" si="261">M87+N86</f>
        <v>1948193.7226333281</v>
      </c>
      <c r="O87" s="12">
        <f t="shared" ref="O87" si="262">N87+O86</f>
        <v>2095708.3072698361</v>
      </c>
      <c r="P87" s="12">
        <f t="shared" ref="P87" si="263">O87+P86</f>
        <v>2236198.3878760342</v>
      </c>
      <c r="Q87" s="12">
        <f t="shared" ref="Q87" si="264">P87+Q86</f>
        <v>2369998.4646438421</v>
      </c>
      <c r="R87" s="12">
        <f t="shared" ref="R87" si="265">Q87+R86</f>
        <v>2497427.1091846116</v>
      </c>
      <c r="S87" s="12">
        <f t="shared" ref="S87" si="266">R87+S86</f>
        <v>2618787.7230329635</v>
      </c>
      <c r="T87" s="12">
        <f t="shared" ref="T87" si="267">S87+T86</f>
        <v>2734369.2600313937</v>
      </c>
      <c r="U87" s="12">
        <f t="shared" ref="U87" si="268">T87+U86</f>
        <v>2844446.914315613</v>
      </c>
      <c r="V87" s="12">
        <f t="shared" ref="V87" si="269">U87+V86</f>
        <v>2949282.7755386787</v>
      </c>
      <c r="W87" s="12">
        <f t="shared" ref="W87" si="270">V87+W86</f>
        <v>3049126.4528939798</v>
      </c>
      <c r="X87" s="13">
        <f t="shared" ref="X87" si="271">W87+X86</f>
        <v>3144215.6694228379</v>
      </c>
    </row>
    <row r="88" spans="1:27" ht="15" thickTop="1" x14ac:dyDescent="0.3"/>
    <row r="89" spans="1:27" x14ac:dyDescent="0.3">
      <c r="A89" s="2">
        <f>A82+1</f>
        <v>16</v>
      </c>
      <c r="B89" s="2" t="s">
        <v>130</v>
      </c>
      <c r="C89" s="14">
        <f>'4.scen. - Novadi'!$U$16</f>
        <v>523200</v>
      </c>
      <c r="D89" s="1"/>
      <c r="E89" s="12">
        <f t="shared" ref="E89:J89" si="272">$C89</f>
        <v>523200</v>
      </c>
      <c r="F89" s="12">
        <f t="shared" si="272"/>
        <v>523200</v>
      </c>
      <c r="G89" s="12">
        <f t="shared" si="272"/>
        <v>523200</v>
      </c>
      <c r="H89" s="12">
        <f t="shared" si="272"/>
        <v>523200</v>
      </c>
      <c r="I89" s="12">
        <f t="shared" si="272"/>
        <v>523200</v>
      </c>
      <c r="J89" s="12">
        <f t="shared" si="272"/>
        <v>523200</v>
      </c>
      <c r="K89" s="12">
        <f t="shared" ref="K89:X89" si="273">$C89</f>
        <v>523200</v>
      </c>
      <c r="L89" s="12">
        <f t="shared" si="273"/>
        <v>523200</v>
      </c>
      <c r="M89" s="12">
        <f t="shared" si="273"/>
        <v>523200</v>
      </c>
      <c r="N89" s="12">
        <f t="shared" si="273"/>
        <v>523200</v>
      </c>
      <c r="O89" s="12">
        <f t="shared" si="273"/>
        <v>523200</v>
      </c>
      <c r="P89" s="12">
        <f t="shared" si="273"/>
        <v>523200</v>
      </c>
      <c r="Q89" s="12">
        <f t="shared" si="273"/>
        <v>523200</v>
      </c>
      <c r="R89" s="12">
        <f t="shared" si="273"/>
        <v>523200</v>
      </c>
      <c r="S89" s="12">
        <f t="shared" si="273"/>
        <v>523200</v>
      </c>
      <c r="T89" s="12">
        <f t="shared" si="273"/>
        <v>523200</v>
      </c>
      <c r="U89" s="12">
        <f t="shared" si="273"/>
        <v>523200</v>
      </c>
      <c r="V89" s="12">
        <f t="shared" si="273"/>
        <v>523200</v>
      </c>
      <c r="W89" s="12">
        <f t="shared" si="273"/>
        <v>523200</v>
      </c>
      <c r="X89" s="12">
        <f t="shared" si="273"/>
        <v>523200</v>
      </c>
    </row>
    <row r="90" spans="1:27" ht="15" thickBot="1" x14ac:dyDescent="0.35">
      <c r="A90" s="2"/>
      <c r="B90" s="2" t="s">
        <v>9</v>
      </c>
      <c r="C90" s="2"/>
      <c r="D90" s="2"/>
      <c r="E90" s="12">
        <f t="shared" ref="E90:X90" si="274">E89/E$3</f>
        <v>498285.71428571426</v>
      </c>
      <c r="F90" s="12">
        <f t="shared" si="274"/>
        <v>474557.82312925166</v>
      </c>
      <c r="G90" s="12">
        <f t="shared" si="274"/>
        <v>451959.83155166823</v>
      </c>
      <c r="H90" s="12">
        <f t="shared" si="274"/>
        <v>430437.93481111259</v>
      </c>
      <c r="I90" s="12">
        <f t="shared" si="274"/>
        <v>409940.89029629767</v>
      </c>
      <c r="J90" s="12">
        <f t="shared" si="274"/>
        <v>390419.89552028349</v>
      </c>
      <c r="K90" s="12">
        <f t="shared" si="274"/>
        <v>371828.47192407947</v>
      </c>
      <c r="L90" s="12">
        <f t="shared" si="274"/>
        <v>354122.35421340901</v>
      </c>
      <c r="M90" s="12">
        <f t="shared" si="274"/>
        <v>337259.38496515143</v>
      </c>
      <c r="N90" s="12">
        <f t="shared" si="274"/>
        <v>321199.4142525252</v>
      </c>
      <c r="O90" s="12">
        <f t="shared" si="274"/>
        <v>305904.20405002398</v>
      </c>
      <c r="P90" s="12">
        <f t="shared" si="274"/>
        <v>291337.33719049901</v>
      </c>
      <c r="Q90" s="12">
        <f t="shared" si="274"/>
        <v>277464.13065761805</v>
      </c>
      <c r="R90" s="12">
        <f t="shared" si="274"/>
        <v>264251.55300725531</v>
      </c>
      <c r="S90" s="12">
        <f t="shared" si="274"/>
        <v>251668.1457211955</v>
      </c>
      <c r="T90" s="12">
        <f t="shared" si="274"/>
        <v>239683.94830590044</v>
      </c>
      <c r="U90" s="12">
        <f t="shared" si="274"/>
        <v>228270.4269580004</v>
      </c>
      <c r="V90" s="12">
        <f t="shared" si="274"/>
        <v>217400.40662666707</v>
      </c>
      <c r="W90" s="12">
        <f t="shared" si="274"/>
        <v>207048.0063111115</v>
      </c>
      <c r="X90" s="12">
        <f t="shared" si="274"/>
        <v>197188.57743915377</v>
      </c>
      <c r="Z90" s="5"/>
      <c r="AA90" s="4"/>
    </row>
    <row r="91" spans="1:27" ht="15.6" thickTop="1" thickBot="1" x14ac:dyDescent="0.35">
      <c r="A91" s="2"/>
      <c r="B91" s="2" t="s">
        <v>10</v>
      </c>
      <c r="C91" s="7">
        <f>X91</f>
        <v>6520228.4512169166</v>
      </c>
      <c r="D91" s="2"/>
      <c r="E91" s="12">
        <f>E90</f>
        <v>498285.71428571426</v>
      </c>
      <c r="F91" s="12">
        <f t="shared" ref="F91:X91" si="275">E91+F90</f>
        <v>972843.53741496592</v>
      </c>
      <c r="G91" s="12">
        <f t="shared" si="275"/>
        <v>1424803.3689666342</v>
      </c>
      <c r="H91" s="12">
        <f t="shared" si="275"/>
        <v>1855241.3037777469</v>
      </c>
      <c r="I91" s="12">
        <f t="shared" si="275"/>
        <v>2265182.1940740445</v>
      </c>
      <c r="J91" s="12">
        <f t="shared" si="275"/>
        <v>2655602.0895943278</v>
      </c>
      <c r="K91" s="12">
        <f t="shared" si="275"/>
        <v>3027430.5615184074</v>
      </c>
      <c r="L91" s="12">
        <f t="shared" si="275"/>
        <v>3381552.9157318166</v>
      </c>
      <c r="M91" s="12">
        <f t="shared" si="275"/>
        <v>3718812.3006969681</v>
      </c>
      <c r="N91" s="12">
        <f t="shared" si="275"/>
        <v>4040011.7149494933</v>
      </c>
      <c r="O91" s="12">
        <f t="shared" si="275"/>
        <v>4345915.9189995173</v>
      </c>
      <c r="P91" s="12">
        <f t="shared" si="275"/>
        <v>4637253.2561900159</v>
      </c>
      <c r="Q91" s="12">
        <f t="shared" si="275"/>
        <v>4914717.3868476339</v>
      </c>
      <c r="R91" s="12">
        <f t="shared" si="275"/>
        <v>5178968.9398548892</v>
      </c>
      <c r="S91" s="12">
        <f t="shared" si="275"/>
        <v>5430637.0855760844</v>
      </c>
      <c r="T91" s="12">
        <f t="shared" si="275"/>
        <v>5670321.0338819847</v>
      </c>
      <c r="U91" s="12">
        <f t="shared" si="275"/>
        <v>5898591.4608399849</v>
      </c>
      <c r="V91" s="12">
        <f t="shared" si="275"/>
        <v>6115991.8674666518</v>
      </c>
      <c r="W91" s="12">
        <f t="shared" si="275"/>
        <v>6323039.873777763</v>
      </c>
      <c r="X91" s="13">
        <f t="shared" si="275"/>
        <v>6520228.4512169166</v>
      </c>
    </row>
    <row r="92" spans="1:27" ht="15" thickTop="1" x14ac:dyDescent="0.3">
      <c r="B92" s="2" t="s">
        <v>131</v>
      </c>
      <c r="C92" s="15">
        <f>'4.scen. - Novadi'!$Q$16</f>
        <v>211440</v>
      </c>
      <c r="E92" s="12">
        <f>$C92</f>
        <v>211440</v>
      </c>
      <c r="F92" s="12">
        <f t="shared" ref="F92:X92" si="276">$C92</f>
        <v>211440</v>
      </c>
      <c r="G92" s="12">
        <f t="shared" si="276"/>
        <v>211440</v>
      </c>
      <c r="H92" s="12">
        <f t="shared" si="276"/>
        <v>211440</v>
      </c>
      <c r="I92" s="12">
        <f t="shared" si="276"/>
        <v>211440</v>
      </c>
      <c r="J92" s="12">
        <f t="shared" si="276"/>
        <v>211440</v>
      </c>
      <c r="K92" s="12">
        <f t="shared" si="276"/>
        <v>211440</v>
      </c>
      <c r="L92" s="12">
        <f t="shared" si="276"/>
        <v>211440</v>
      </c>
      <c r="M92" s="12">
        <f t="shared" si="276"/>
        <v>211440</v>
      </c>
      <c r="N92" s="12">
        <f t="shared" si="276"/>
        <v>211440</v>
      </c>
      <c r="O92" s="12">
        <f t="shared" si="276"/>
        <v>211440</v>
      </c>
      <c r="P92" s="12">
        <f t="shared" si="276"/>
        <v>211440</v>
      </c>
      <c r="Q92" s="12">
        <f t="shared" si="276"/>
        <v>211440</v>
      </c>
      <c r="R92" s="12">
        <f t="shared" si="276"/>
        <v>211440</v>
      </c>
      <c r="S92" s="12">
        <f t="shared" si="276"/>
        <v>211440</v>
      </c>
      <c r="T92" s="12">
        <f t="shared" si="276"/>
        <v>211440</v>
      </c>
      <c r="U92" s="12">
        <f t="shared" si="276"/>
        <v>211440</v>
      </c>
      <c r="V92" s="12">
        <f t="shared" si="276"/>
        <v>211440</v>
      </c>
      <c r="W92" s="12">
        <f t="shared" si="276"/>
        <v>211440</v>
      </c>
      <c r="X92" s="12">
        <f t="shared" si="276"/>
        <v>211440</v>
      </c>
    </row>
    <row r="93" spans="1:27" ht="15" thickBot="1" x14ac:dyDescent="0.35">
      <c r="B93" s="2" t="s">
        <v>9</v>
      </c>
      <c r="E93" s="12">
        <f t="shared" ref="E93:X93" si="277">E92/E$3</f>
        <v>201371.42857142855</v>
      </c>
      <c r="F93" s="12">
        <f t="shared" si="277"/>
        <v>191782.31292517006</v>
      </c>
      <c r="G93" s="12">
        <f t="shared" si="277"/>
        <v>182649.82183349528</v>
      </c>
      <c r="H93" s="12">
        <f t="shared" si="277"/>
        <v>173952.21126999549</v>
      </c>
      <c r="I93" s="12">
        <f t="shared" si="277"/>
        <v>165668.77263809094</v>
      </c>
      <c r="J93" s="12">
        <f t="shared" si="277"/>
        <v>157779.7834648485</v>
      </c>
      <c r="K93" s="12">
        <f t="shared" si="277"/>
        <v>150266.46044271285</v>
      </c>
      <c r="L93" s="12">
        <f t="shared" si="277"/>
        <v>143110.91470734557</v>
      </c>
      <c r="M93" s="12">
        <f t="shared" si="277"/>
        <v>136296.10924509101</v>
      </c>
      <c r="N93" s="12">
        <f t="shared" si="277"/>
        <v>129805.81832865812</v>
      </c>
      <c r="O93" s="12">
        <f t="shared" si="277"/>
        <v>123624.58888443629</v>
      </c>
      <c r="P93" s="12">
        <f t="shared" si="277"/>
        <v>117737.70369946312</v>
      </c>
      <c r="Q93" s="12">
        <f t="shared" si="277"/>
        <v>112131.14638044106</v>
      </c>
      <c r="R93" s="12">
        <f t="shared" si="277"/>
        <v>106791.56798137244</v>
      </c>
      <c r="S93" s="12">
        <f t="shared" si="277"/>
        <v>101706.25522035469</v>
      </c>
      <c r="T93" s="12">
        <f t="shared" si="277"/>
        <v>96863.100209861601</v>
      </c>
      <c r="U93" s="12">
        <f t="shared" si="277"/>
        <v>92250.571628439619</v>
      </c>
      <c r="V93" s="12">
        <f t="shared" si="277"/>
        <v>87857.68726518059</v>
      </c>
      <c r="W93" s="12">
        <f t="shared" si="277"/>
        <v>83673.987871600562</v>
      </c>
      <c r="X93" s="12">
        <f t="shared" si="277"/>
        <v>79689.512258667193</v>
      </c>
    </row>
    <row r="94" spans="1:27" ht="15.6" thickTop="1" thickBot="1" x14ac:dyDescent="0.35">
      <c r="B94" s="2" t="s">
        <v>10</v>
      </c>
      <c r="C94" s="7">
        <f>X94</f>
        <v>2635009.7548266533</v>
      </c>
      <c r="E94" s="12">
        <f>E93</f>
        <v>201371.42857142855</v>
      </c>
      <c r="F94" s="12">
        <f>E94+F93</f>
        <v>393153.74149659858</v>
      </c>
      <c r="G94" s="12">
        <f t="shared" ref="G94" si="278">F94+G93</f>
        <v>575803.56333009386</v>
      </c>
      <c r="H94" s="12">
        <f t="shared" ref="H94" si="279">G94+H93</f>
        <v>749755.77460008929</v>
      </c>
      <c r="I94" s="12">
        <f t="shared" ref="I94" si="280">H94+I93</f>
        <v>915424.54723818018</v>
      </c>
      <c r="J94" s="12">
        <f t="shared" ref="J94" si="281">I94+J93</f>
        <v>1073204.3307030287</v>
      </c>
      <c r="K94" s="12">
        <f t="shared" ref="K94" si="282">J94+K93</f>
        <v>1223470.7911457415</v>
      </c>
      <c r="L94" s="12">
        <f t="shared" ref="L94" si="283">K94+L93</f>
        <v>1366581.7058530871</v>
      </c>
      <c r="M94" s="12">
        <f t="shared" ref="M94" si="284">L94+M93</f>
        <v>1502877.8150981781</v>
      </c>
      <c r="N94" s="12">
        <f t="shared" ref="N94" si="285">M94+N93</f>
        <v>1632683.6334268362</v>
      </c>
      <c r="O94" s="12">
        <f t="shared" ref="O94" si="286">N94+O93</f>
        <v>1756308.2223112725</v>
      </c>
      <c r="P94" s="12">
        <f t="shared" ref="P94" si="287">O94+P93</f>
        <v>1874045.9260107356</v>
      </c>
      <c r="Q94" s="12">
        <f t="shared" ref="Q94" si="288">P94+Q93</f>
        <v>1986177.0723911766</v>
      </c>
      <c r="R94" s="12">
        <f t="shared" ref="R94" si="289">Q94+R93</f>
        <v>2092968.640372549</v>
      </c>
      <c r="S94" s="12">
        <f t="shared" ref="S94" si="290">R94+S93</f>
        <v>2194674.8955929037</v>
      </c>
      <c r="T94" s="12">
        <f t="shared" ref="T94" si="291">S94+T93</f>
        <v>2291537.9958027652</v>
      </c>
      <c r="U94" s="12">
        <f t="shared" ref="U94" si="292">T94+U93</f>
        <v>2383788.567431205</v>
      </c>
      <c r="V94" s="12">
        <f t="shared" ref="V94" si="293">U94+V93</f>
        <v>2471646.2546963855</v>
      </c>
      <c r="W94" s="12">
        <f t="shared" ref="W94" si="294">V94+W93</f>
        <v>2555320.2425679862</v>
      </c>
      <c r="X94" s="13">
        <f t="shared" ref="X94" si="295">W94+X93</f>
        <v>2635009.7548266533</v>
      </c>
    </row>
    <row r="95" spans="1:27" ht="15" thickTop="1" x14ac:dyDescent="0.3"/>
    <row r="96" spans="1:27" x14ac:dyDescent="0.3">
      <c r="A96" s="2">
        <f>A89+1</f>
        <v>17</v>
      </c>
      <c r="B96" s="2" t="s">
        <v>130</v>
      </c>
      <c r="C96" s="14">
        <f>'4.scen. - Novadi'!$U$17</f>
        <v>766140</v>
      </c>
      <c r="D96" s="1"/>
      <c r="E96" s="12">
        <f t="shared" ref="E96:J96" si="296">$C96</f>
        <v>766140</v>
      </c>
      <c r="F96" s="12">
        <f t="shared" si="296"/>
        <v>766140</v>
      </c>
      <c r="G96" s="12">
        <f t="shared" si="296"/>
        <v>766140</v>
      </c>
      <c r="H96" s="12">
        <f t="shared" si="296"/>
        <v>766140</v>
      </c>
      <c r="I96" s="12">
        <f t="shared" si="296"/>
        <v>766140</v>
      </c>
      <c r="J96" s="12">
        <f t="shared" si="296"/>
        <v>766140</v>
      </c>
      <c r="K96" s="12">
        <f t="shared" ref="K96:X96" si="297">$C96</f>
        <v>766140</v>
      </c>
      <c r="L96" s="12">
        <f t="shared" si="297"/>
        <v>766140</v>
      </c>
      <c r="M96" s="12">
        <f t="shared" si="297"/>
        <v>766140</v>
      </c>
      <c r="N96" s="12">
        <f t="shared" si="297"/>
        <v>766140</v>
      </c>
      <c r="O96" s="12">
        <f t="shared" si="297"/>
        <v>766140</v>
      </c>
      <c r="P96" s="12">
        <f t="shared" si="297"/>
        <v>766140</v>
      </c>
      <c r="Q96" s="12">
        <f t="shared" si="297"/>
        <v>766140</v>
      </c>
      <c r="R96" s="12">
        <f t="shared" si="297"/>
        <v>766140</v>
      </c>
      <c r="S96" s="12">
        <f t="shared" si="297"/>
        <v>766140</v>
      </c>
      <c r="T96" s="12">
        <f t="shared" si="297"/>
        <v>766140</v>
      </c>
      <c r="U96" s="12">
        <f t="shared" si="297"/>
        <v>766140</v>
      </c>
      <c r="V96" s="12">
        <f t="shared" si="297"/>
        <v>766140</v>
      </c>
      <c r="W96" s="12">
        <f t="shared" si="297"/>
        <v>766140</v>
      </c>
      <c r="X96" s="12">
        <f t="shared" si="297"/>
        <v>766140</v>
      </c>
    </row>
    <row r="97" spans="1:27" ht="15" thickBot="1" x14ac:dyDescent="0.35">
      <c r="A97" s="2"/>
      <c r="B97" s="2" t="s">
        <v>9</v>
      </c>
      <c r="C97" s="2"/>
      <c r="D97" s="2"/>
      <c r="E97" s="12">
        <f t="shared" ref="E97:X97" si="298">E96/E$3</f>
        <v>729657.14285714284</v>
      </c>
      <c r="F97" s="12">
        <f t="shared" si="298"/>
        <v>694911.5646258503</v>
      </c>
      <c r="G97" s="12">
        <f t="shared" si="298"/>
        <v>661820.53773890506</v>
      </c>
      <c r="H97" s="12">
        <f t="shared" si="298"/>
        <v>630305.2740370523</v>
      </c>
      <c r="I97" s="12">
        <f t="shared" si="298"/>
        <v>600290.73717814509</v>
      </c>
      <c r="J97" s="12">
        <f t="shared" si="298"/>
        <v>571705.46397918568</v>
      </c>
      <c r="K97" s="12">
        <f t="shared" si="298"/>
        <v>544481.39426589117</v>
      </c>
      <c r="L97" s="12">
        <f t="shared" si="298"/>
        <v>518553.70882465824</v>
      </c>
      <c r="M97" s="12">
        <f t="shared" si="298"/>
        <v>493860.67507110309</v>
      </c>
      <c r="N97" s="12">
        <f t="shared" si="298"/>
        <v>470343.50006771722</v>
      </c>
      <c r="O97" s="12">
        <f t="shared" si="298"/>
        <v>447946.19054068305</v>
      </c>
      <c r="P97" s="12">
        <f t="shared" si="298"/>
        <v>426615.41956255521</v>
      </c>
      <c r="Q97" s="12">
        <f t="shared" si="298"/>
        <v>406300.39958338591</v>
      </c>
      <c r="R97" s="12">
        <f t="shared" si="298"/>
        <v>386952.76150798658</v>
      </c>
      <c r="S97" s="12">
        <f t="shared" si="298"/>
        <v>368526.43953141576</v>
      </c>
      <c r="T97" s="12">
        <f t="shared" si="298"/>
        <v>350977.56145849114</v>
      </c>
      <c r="U97" s="12">
        <f t="shared" si="298"/>
        <v>334264.34424618201</v>
      </c>
      <c r="V97" s="12">
        <f t="shared" si="298"/>
        <v>318346.99452017335</v>
      </c>
      <c r="W97" s="12">
        <f t="shared" si="298"/>
        <v>303187.61382873653</v>
      </c>
      <c r="X97" s="12">
        <f t="shared" si="298"/>
        <v>288750.10840832046</v>
      </c>
      <c r="Z97" s="5"/>
      <c r="AA97" s="4"/>
    </row>
    <row r="98" spans="1:27" ht="15.6" thickTop="1" thickBot="1" x14ac:dyDescent="0.35">
      <c r="A98" s="2"/>
      <c r="B98" s="2" t="s">
        <v>10</v>
      </c>
      <c r="C98" s="7">
        <f>X98</f>
        <v>9547797.8318335824</v>
      </c>
      <c r="D98" s="2"/>
      <c r="E98" s="12">
        <f>E97</f>
        <v>729657.14285714284</v>
      </c>
      <c r="F98" s="12">
        <f t="shared" ref="F98:X98" si="299">E98+F97</f>
        <v>1424568.7074829931</v>
      </c>
      <c r="G98" s="12">
        <f t="shared" si="299"/>
        <v>2086389.2452218982</v>
      </c>
      <c r="H98" s="12">
        <f t="shared" si="299"/>
        <v>2716694.5192589504</v>
      </c>
      <c r="I98" s="12">
        <f t="shared" si="299"/>
        <v>3316985.2564370953</v>
      </c>
      <c r="J98" s="12">
        <f t="shared" si="299"/>
        <v>3888690.7204162809</v>
      </c>
      <c r="K98" s="12">
        <f t="shared" si="299"/>
        <v>4433172.1146821724</v>
      </c>
      <c r="L98" s="12">
        <f t="shared" si="299"/>
        <v>4951725.8235068303</v>
      </c>
      <c r="M98" s="12">
        <f t="shared" si="299"/>
        <v>5445586.4985779338</v>
      </c>
      <c r="N98" s="12">
        <f t="shared" si="299"/>
        <v>5915929.9986456512</v>
      </c>
      <c r="O98" s="12">
        <f t="shared" si="299"/>
        <v>6363876.1891863346</v>
      </c>
      <c r="P98" s="12">
        <f t="shared" si="299"/>
        <v>6790491.6087488895</v>
      </c>
      <c r="Q98" s="12">
        <f t="shared" si="299"/>
        <v>7196792.0083322758</v>
      </c>
      <c r="R98" s="12">
        <f t="shared" si="299"/>
        <v>7583744.7698402628</v>
      </c>
      <c r="S98" s="12">
        <f t="shared" si="299"/>
        <v>7952271.2093716785</v>
      </c>
      <c r="T98" s="12">
        <f t="shared" si="299"/>
        <v>8303248.7708301693</v>
      </c>
      <c r="U98" s="12">
        <f t="shared" si="299"/>
        <v>8637513.1150763519</v>
      </c>
      <c r="V98" s="12">
        <f t="shared" si="299"/>
        <v>8955860.1095965244</v>
      </c>
      <c r="W98" s="12">
        <f t="shared" si="299"/>
        <v>9259047.7234252617</v>
      </c>
      <c r="X98" s="13">
        <f t="shared" si="299"/>
        <v>9547797.8318335824</v>
      </c>
    </row>
    <row r="99" spans="1:27" ht="15" thickTop="1" x14ac:dyDescent="0.3">
      <c r="B99" s="2" t="s">
        <v>131</v>
      </c>
      <c r="C99" s="15">
        <f>'4.scen. - Novadi'!$Q$17</f>
        <v>396060</v>
      </c>
      <c r="E99" s="12">
        <f>$C99</f>
        <v>396060</v>
      </c>
      <c r="F99" s="12">
        <f t="shared" ref="F99:X99" si="300">$C99</f>
        <v>396060</v>
      </c>
      <c r="G99" s="12">
        <f t="shared" si="300"/>
        <v>396060</v>
      </c>
      <c r="H99" s="12">
        <f t="shared" si="300"/>
        <v>396060</v>
      </c>
      <c r="I99" s="12">
        <f t="shared" si="300"/>
        <v>396060</v>
      </c>
      <c r="J99" s="12">
        <f t="shared" si="300"/>
        <v>396060</v>
      </c>
      <c r="K99" s="12">
        <f t="shared" si="300"/>
        <v>396060</v>
      </c>
      <c r="L99" s="12">
        <f t="shared" si="300"/>
        <v>396060</v>
      </c>
      <c r="M99" s="12">
        <f t="shared" si="300"/>
        <v>396060</v>
      </c>
      <c r="N99" s="12">
        <f t="shared" si="300"/>
        <v>396060</v>
      </c>
      <c r="O99" s="12">
        <f t="shared" si="300"/>
        <v>396060</v>
      </c>
      <c r="P99" s="12">
        <f t="shared" si="300"/>
        <v>396060</v>
      </c>
      <c r="Q99" s="12">
        <f t="shared" si="300"/>
        <v>396060</v>
      </c>
      <c r="R99" s="12">
        <f t="shared" si="300"/>
        <v>396060</v>
      </c>
      <c r="S99" s="12">
        <f t="shared" si="300"/>
        <v>396060</v>
      </c>
      <c r="T99" s="12">
        <f t="shared" si="300"/>
        <v>396060</v>
      </c>
      <c r="U99" s="12">
        <f t="shared" si="300"/>
        <v>396060</v>
      </c>
      <c r="V99" s="12">
        <f t="shared" si="300"/>
        <v>396060</v>
      </c>
      <c r="W99" s="12">
        <f t="shared" si="300"/>
        <v>396060</v>
      </c>
      <c r="X99" s="12">
        <f t="shared" si="300"/>
        <v>396060</v>
      </c>
    </row>
    <row r="100" spans="1:27" ht="15" thickBot="1" x14ac:dyDescent="0.35">
      <c r="B100" s="2" t="s">
        <v>9</v>
      </c>
      <c r="E100" s="12">
        <f t="shared" ref="E100:X100" si="301">E99/E$3</f>
        <v>377200</v>
      </c>
      <c r="F100" s="12">
        <f t="shared" si="301"/>
        <v>359238.09523809521</v>
      </c>
      <c r="G100" s="12">
        <f t="shared" si="301"/>
        <v>342131.51927437639</v>
      </c>
      <c r="H100" s="12">
        <f t="shared" si="301"/>
        <v>325839.5421660727</v>
      </c>
      <c r="I100" s="12">
        <f t="shared" si="301"/>
        <v>310323.37349149783</v>
      </c>
      <c r="J100" s="12">
        <f t="shared" si="301"/>
        <v>295546.06999190268</v>
      </c>
      <c r="K100" s="12">
        <f t="shared" si="301"/>
        <v>281472.44761133584</v>
      </c>
      <c r="L100" s="12">
        <f t="shared" si="301"/>
        <v>268068.99772508175</v>
      </c>
      <c r="M100" s="12">
        <f t="shared" si="301"/>
        <v>255303.80735722071</v>
      </c>
      <c r="N100" s="12">
        <f t="shared" si="301"/>
        <v>243146.48319735308</v>
      </c>
      <c r="O100" s="12">
        <f t="shared" si="301"/>
        <v>231568.07923557435</v>
      </c>
      <c r="P100" s="12">
        <f t="shared" si="301"/>
        <v>220541.02784340412</v>
      </c>
      <c r="Q100" s="12">
        <f t="shared" si="301"/>
        <v>210039.07413657533</v>
      </c>
      <c r="R100" s="12">
        <f t="shared" si="301"/>
        <v>200037.21346340506</v>
      </c>
      <c r="S100" s="12">
        <f t="shared" si="301"/>
        <v>190511.63186990956</v>
      </c>
      <c r="T100" s="12">
        <f t="shared" si="301"/>
        <v>181439.64939991385</v>
      </c>
      <c r="U100" s="12">
        <f t="shared" si="301"/>
        <v>172799.66609515605</v>
      </c>
      <c r="V100" s="12">
        <f t="shared" si="301"/>
        <v>164571.11056681527</v>
      </c>
      <c r="W100" s="12">
        <f t="shared" si="301"/>
        <v>156734.39101601456</v>
      </c>
      <c r="X100" s="12">
        <f t="shared" si="301"/>
        <v>149270.84858668051</v>
      </c>
    </row>
    <row r="101" spans="1:27" ht="15.6" thickTop="1" thickBot="1" x14ac:dyDescent="0.35">
      <c r="B101" s="2" t="s">
        <v>10</v>
      </c>
      <c r="C101" s="7">
        <f>X101</f>
        <v>4935783.0282663852</v>
      </c>
      <c r="E101" s="12">
        <f>E100</f>
        <v>377200</v>
      </c>
      <c r="F101" s="12">
        <f>E101+F100</f>
        <v>736438.09523809515</v>
      </c>
      <c r="G101" s="12">
        <f t="shared" ref="G101" si="302">F101+G100</f>
        <v>1078569.6145124715</v>
      </c>
      <c r="H101" s="12">
        <f t="shared" ref="H101" si="303">G101+H100</f>
        <v>1404409.1566785441</v>
      </c>
      <c r="I101" s="12">
        <f t="shared" ref="I101" si="304">H101+I100</f>
        <v>1714732.5301700421</v>
      </c>
      <c r="J101" s="12">
        <f t="shared" ref="J101" si="305">I101+J100</f>
        <v>2010278.6001619447</v>
      </c>
      <c r="K101" s="12">
        <f t="shared" ref="K101" si="306">J101+K100</f>
        <v>2291751.0477732806</v>
      </c>
      <c r="L101" s="12">
        <f t="shared" ref="L101" si="307">K101+L100</f>
        <v>2559820.0454983623</v>
      </c>
      <c r="M101" s="12">
        <f t="shared" ref="M101" si="308">L101+M100</f>
        <v>2815123.8528555832</v>
      </c>
      <c r="N101" s="12">
        <f t="shared" ref="N101" si="309">M101+N100</f>
        <v>3058270.3360529365</v>
      </c>
      <c r="O101" s="12">
        <f t="shared" ref="O101" si="310">N101+O100</f>
        <v>3289838.4152885107</v>
      </c>
      <c r="P101" s="12">
        <f t="shared" ref="P101" si="311">O101+P100</f>
        <v>3510379.4431319148</v>
      </c>
      <c r="Q101" s="12">
        <f t="shared" ref="Q101" si="312">P101+Q100</f>
        <v>3720418.51726849</v>
      </c>
      <c r="R101" s="12">
        <f t="shared" ref="R101" si="313">Q101+R100</f>
        <v>3920455.7307318952</v>
      </c>
      <c r="S101" s="12">
        <f t="shared" ref="S101" si="314">R101+S100</f>
        <v>4110967.3626018045</v>
      </c>
      <c r="T101" s="12">
        <f t="shared" ref="T101" si="315">S101+T100</f>
        <v>4292407.0120017184</v>
      </c>
      <c r="U101" s="12">
        <f t="shared" ref="U101" si="316">T101+U100</f>
        <v>4465206.6780968746</v>
      </c>
      <c r="V101" s="12">
        <f t="shared" ref="V101" si="317">U101+V100</f>
        <v>4629777.78866369</v>
      </c>
      <c r="W101" s="12">
        <f t="shared" ref="W101" si="318">V101+W100</f>
        <v>4786512.1796797048</v>
      </c>
      <c r="X101" s="13">
        <f t="shared" ref="X101" si="319">W101+X100</f>
        <v>4935783.0282663852</v>
      </c>
    </row>
    <row r="102" spans="1:27" ht="15" thickTop="1" x14ac:dyDescent="0.3"/>
    <row r="103" spans="1:27" x14ac:dyDescent="0.3">
      <c r="A103" s="2">
        <f>A96+1</f>
        <v>18</v>
      </c>
      <c r="B103" s="2" t="s">
        <v>130</v>
      </c>
      <c r="C103" s="14">
        <f>'4.scen. - Novadi'!$U$18</f>
        <v>387480</v>
      </c>
      <c r="D103" s="1"/>
      <c r="E103" s="12">
        <f t="shared" ref="E103:J103" si="320">$C103</f>
        <v>387480</v>
      </c>
      <c r="F103" s="12">
        <f t="shared" si="320"/>
        <v>387480</v>
      </c>
      <c r="G103" s="12">
        <f t="shared" si="320"/>
        <v>387480</v>
      </c>
      <c r="H103" s="12">
        <f t="shared" si="320"/>
        <v>387480</v>
      </c>
      <c r="I103" s="12">
        <f t="shared" si="320"/>
        <v>387480</v>
      </c>
      <c r="J103" s="12">
        <f t="shared" si="320"/>
        <v>387480</v>
      </c>
      <c r="K103" s="12">
        <f t="shared" ref="K103:X103" si="321">$C103</f>
        <v>387480</v>
      </c>
      <c r="L103" s="12">
        <f t="shared" si="321"/>
        <v>387480</v>
      </c>
      <c r="M103" s="12">
        <f t="shared" si="321"/>
        <v>387480</v>
      </c>
      <c r="N103" s="12">
        <f t="shared" si="321"/>
        <v>387480</v>
      </c>
      <c r="O103" s="12">
        <f t="shared" si="321"/>
        <v>387480</v>
      </c>
      <c r="P103" s="12">
        <f t="shared" si="321"/>
        <v>387480</v>
      </c>
      <c r="Q103" s="12">
        <f t="shared" si="321"/>
        <v>387480</v>
      </c>
      <c r="R103" s="12">
        <f t="shared" si="321"/>
        <v>387480</v>
      </c>
      <c r="S103" s="12">
        <f t="shared" si="321"/>
        <v>387480</v>
      </c>
      <c r="T103" s="12">
        <f t="shared" si="321"/>
        <v>387480</v>
      </c>
      <c r="U103" s="12">
        <f t="shared" si="321"/>
        <v>387480</v>
      </c>
      <c r="V103" s="12">
        <f t="shared" si="321"/>
        <v>387480</v>
      </c>
      <c r="W103" s="12">
        <f t="shared" si="321"/>
        <v>387480</v>
      </c>
      <c r="X103" s="12">
        <f t="shared" si="321"/>
        <v>387480</v>
      </c>
    </row>
    <row r="104" spans="1:27" ht="15" thickBot="1" x14ac:dyDescent="0.35">
      <c r="A104" s="2"/>
      <c r="B104" s="2" t="s">
        <v>9</v>
      </c>
      <c r="C104" s="2"/>
      <c r="D104" s="2"/>
      <c r="E104" s="12">
        <f t="shared" ref="E104:X104" si="322">E103/E$3</f>
        <v>369028.57142857142</v>
      </c>
      <c r="F104" s="12">
        <f t="shared" si="322"/>
        <v>351455.78231292515</v>
      </c>
      <c r="G104" s="12">
        <f t="shared" si="322"/>
        <v>334719.79267897632</v>
      </c>
      <c r="H104" s="12">
        <f t="shared" si="322"/>
        <v>318780.7549323584</v>
      </c>
      <c r="I104" s="12">
        <f t="shared" si="322"/>
        <v>303600.7189831984</v>
      </c>
      <c r="J104" s="12">
        <f t="shared" si="322"/>
        <v>289143.5418887604</v>
      </c>
      <c r="K104" s="12">
        <f t="shared" si="322"/>
        <v>275374.80179881939</v>
      </c>
      <c r="L104" s="12">
        <f t="shared" si="322"/>
        <v>262261.71599887562</v>
      </c>
      <c r="M104" s="12">
        <f t="shared" si="322"/>
        <v>249773.06285607201</v>
      </c>
      <c r="N104" s="12">
        <f t="shared" si="322"/>
        <v>237879.10748197336</v>
      </c>
      <c r="O104" s="12">
        <f t="shared" si="322"/>
        <v>226551.53093521271</v>
      </c>
      <c r="P104" s="12">
        <f t="shared" si="322"/>
        <v>215763.36279544065</v>
      </c>
      <c r="Q104" s="12">
        <f t="shared" si="322"/>
        <v>205488.91694803871</v>
      </c>
      <c r="R104" s="12">
        <f t="shared" si="322"/>
        <v>195703.73042670352</v>
      </c>
      <c r="S104" s="12">
        <f t="shared" si="322"/>
        <v>186384.50516828903</v>
      </c>
      <c r="T104" s="12">
        <f t="shared" si="322"/>
        <v>177509.05254122766</v>
      </c>
      <c r="U104" s="12">
        <f t="shared" si="322"/>
        <v>169056.24051545488</v>
      </c>
      <c r="V104" s="12">
        <f t="shared" si="322"/>
        <v>161005.94334805227</v>
      </c>
      <c r="W104" s="12">
        <f t="shared" si="322"/>
        <v>153338.99366481169</v>
      </c>
      <c r="X104" s="12">
        <f t="shared" si="322"/>
        <v>146037.13682363016</v>
      </c>
      <c r="Z104" s="5"/>
      <c r="AA104" s="4"/>
    </row>
    <row r="105" spans="1:27" ht="15.6" thickTop="1" thickBot="1" x14ac:dyDescent="0.35">
      <c r="A105" s="2"/>
      <c r="B105" s="2" t="s">
        <v>10</v>
      </c>
      <c r="C105" s="7">
        <f>X105</f>
        <v>4828857.2635273905</v>
      </c>
      <c r="D105" s="2"/>
      <c r="E105" s="12">
        <f>E104</f>
        <v>369028.57142857142</v>
      </c>
      <c r="F105" s="12">
        <f t="shared" ref="F105:X105" si="323">E105+F104</f>
        <v>720484.35374149657</v>
      </c>
      <c r="G105" s="12">
        <f t="shared" si="323"/>
        <v>1055204.1464204728</v>
      </c>
      <c r="H105" s="12">
        <f t="shared" si="323"/>
        <v>1373984.9013528312</v>
      </c>
      <c r="I105" s="12">
        <f t="shared" si="323"/>
        <v>1677585.6203360297</v>
      </c>
      <c r="J105" s="12">
        <f t="shared" si="323"/>
        <v>1966729.1622247901</v>
      </c>
      <c r="K105" s="12">
        <f t="shared" si="323"/>
        <v>2242103.9640236096</v>
      </c>
      <c r="L105" s="12">
        <f t="shared" si="323"/>
        <v>2504365.6800224851</v>
      </c>
      <c r="M105" s="12">
        <f t="shared" si="323"/>
        <v>2754138.7428785572</v>
      </c>
      <c r="N105" s="12">
        <f t="shared" si="323"/>
        <v>2992017.8503605304</v>
      </c>
      <c r="O105" s="12">
        <f t="shared" si="323"/>
        <v>3218569.3812957429</v>
      </c>
      <c r="P105" s="12">
        <f t="shared" si="323"/>
        <v>3434332.7440911834</v>
      </c>
      <c r="Q105" s="12">
        <f t="shared" si="323"/>
        <v>3639821.661039222</v>
      </c>
      <c r="R105" s="12">
        <f t="shared" si="323"/>
        <v>3835525.3914659256</v>
      </c>
      <c r="S105" s="12">
        <f t="shared" si="323"/>
        <v>4021909.8966342146</v>
      </c>
      <c r="T105" s="12">
        <f t="shared" si="323"/>
        <v>4199418.9491754426</v>
      </c>
      <c r="U105" s="12">
        <f t="shared" si="323"/>
        <v>4368475.1896908972</v>
      </c>
      <c r="V105" s="12">
        <f t="shared" si="323"/>
        <v>4529481.1330389492</v>
      </c>
      <c r="W105" s="12">
        <f t="shared" si="323"/>
        <v>4682820.1267037606</v>
      </c>
      <c r="X105" s="13">
        <f t="shared" si="323"/>
        <v>4828857.2635273905</v>
      </c>
    </row>
    <row r="106" spans="1:27" ht="15" thickTop="1" x14ac:dyDescent="0.3">
      <c r="B106" s="2" t="s">
        <v>131</v>
      </c>
      <c r="C106" s="15">
        <f>'4.scen. - Novadi'!$Q$18</f>
        <v>137820</v>
      </c>
      <c r="E106" s="12">
        <f>$C106</f>
        <v>137820</v>
      </c>
      <c r="F106" s="12">
        <f t="shared" ref="F106:X106" si="324">$C106</f>
        <v>137820</v>
      </c>
      <c r="G106" s="12">
        <f t="shared" si="324"/>
        <v>137820</v>
      </c>
      <c r="H106" s="12">
        <f t="shared" si="324"/>
        <v>137820</v>
      </c>
      <c r="I106" s="12">
        <f t="shared" si="324"/>
        <v>137820</v>
      </c>
      <c r="J106" s="12">
        <f t="shared" si="324"/>
        <v>137820</v>
      </c>
      <c r="K106" s="12">
        <f t="shared" si="324"/>
        <v>137820</v>
      </c>
      <c r="L106" s="12">
        <f t="shared" si="324"/>
        <v>137820</v>
      </c>
      <c r="M106" s="12">
        <f t="shared" si="324"/>
        <v>137820</v>
      </c>
      <c r="N106" s="12">
        <f t="shared" si="324"/>
        <v>137820</v>
      </c>
      <c r="O106" s="12">
        <f t="shared" si="324"/>
        <v>137820</v>
      </c>
      <c r="P106" s="12">
        <f t="shared" si="324"/>
        <v>137820</v>
      </c>
      <c r="Q106" s="12">
        <f t="shared" si="324"/>
        <v>137820</v>
      </c>
      <c r="R106" s="12">
        <f t="shared" si="324"/>
        <v>137820</v>
      </c>
      <c r="S106" s="12">
        <f t="shared" si="324"/>
        <v>137820</v>
      </c>
      <c r="T106" s="12">
        <f t="shared" si="324"/>
        <v>137820</v>
      </c>
      <c r="U106" s="12">
        <f t="shared" si="324"/>
        <v>137820</v>
      </c>
      <c r="V106" s="12">
        <f t="shared" si="324"/>
        <v>137820</v>
      </c>
      <c r="W106" s="12">
        <f t="shared" si="324"/>
        <v>137820</v>
      </c>
      <c r="X106" s="12">
        <f t="shared" si="324"/>
        <v>137820</v>
      </c>
    </row>
    <row r="107" spans="1:27" ht="15" thickBot="1" x14ac:dyDescent="0.35">
      <c r="B107" s="2" t="s">
        <v>9</v>
      </c>
      <c r="E107" s="12">
        <f t="shared" ref="E107:X107" si="325">E106/E$3</f>
        <v>131257.14285714284</v>
      </c>
      <c r="F107" s="12">
        <f t="shared" si="325"/>
        <v>125006.80272108843</v>
      </c>
      <c r="G107" s="12">
        <f t="shared" si="325"/>
        <v>119054.09782960801</v>
      </c>
      <c r="H107" s="12">
        <f t="shared" si="325"/>
        <v>113384.85507581715</v>
      </c>
      <c r="I107" s="12">
        <f t="shared" si="325"/>
        <v>107985.576262683</v>
      </c>
      <c r="J107" s="12">
        <f t="shared" si="325"/>
        <v>102843.40596445999</v>
      </c>
      <c r="K107" s="12">
        <f t="shared" si="325"/>
        <v>97946.100918533324</v>
      </c>
      <c r="L107" s="12">
        <f t="shared" si="325"/>
        <v>93282.000874793637</v>
      </c>
      <c r="M107" s="12">
        <f t="shared" si="325"/>
        <v>88840.000833136801</v>
      </c>
      <c r="N107" s="12">
        <f t="shared" si="325"/>
        <v>84609.524602987425</v>
      </c>
      <c r="O107" s="12">
        <f t="shared" si="325"/>
        <v>80580.499621892784</v>
      </c>
      <c r="P107" s="12">
        <f t="shared" si="325"/>
        <v>76743.332973231212</v>
      </c>
      <c r="Q107" s="12">
        <f t="shared" si="325"/>
        <v>73088.888545934489</v>
      </c>
      <c r="R107" s="12">
        <f t="shared" si="325"/>
        <v>69608.465281842364</v>
      </c>
      <c r="S107" s="12">
        <f t="shared" si="325"/>
        <v>66293.776458897482</v>
      </c>
      <c r="T107" s="12">
        <f t="shared" si="325"/>
        <v>63136.929960854737</v>
      </c>
      <c r="U107" s="12">
        <f t="shared" si="325"/>
        <v>60130.409486528319</v>
      </c>
      <c r="V107" s="12">
        <f t="shared" si="325"/>
        <v>57267.056653836495</v>
      </c>
      <c r="W107" s="12">
        <f t="shared" si="325"/>
        <v>54540.053956034761</v>
      </c>
      <c r="X107" s="12">
        <f t="shared" si="325"/>
        <v>51942.908529556909</v>
      </c>
    </row>
    <row r="108" spans="1:27" ht="15.6" thickTop="1" thickBot="1" x14ac:dyDescent="0.35">
      <c r="B108" s="2" t="s">
        <v>10</v>
      </c>
      <c r="C108" s="7">
        <f>X108</f>
        <v>1717541.8294088598</v>
      </c>
      <c r="E108" s="12">
        <f>E107</f>
        <v>131257.14285714284</v>
      </c>
      <c r="F108" s="12">
        <f>E108+F107</f>
        <v>256263.94557823127</v>
      </c>
      <c r="G108" s="12">
        <f t="shared" ref="G108" si="326">F108+G107</f>
        <v>375318.04340783926</v>
      </c>
      <c r="H108" s="12">
        <f t="shared" ref="H108" si="327">G108+H107</f>
        <v>488702.89848365641</v>
      </c>
      <c r="I108" s="12">
        <f t="shared" ref="I108" si="328">H108+I107</f>
        <v>596688.47474633937</v>
      </c>
      <c r="J108" s="12">
        <f t="shared" ref="J108" si="329">I108+J107</f>
        <v>699531.88071079936</v>
      </c>
      <c r="K108" s="12">
        <f t="shared" ref="K108" si="330">J108+K107</f>
        <v>797477.98162933264</v>
      </c>
      <c r="L108" s="12">
        <f t="shared" ref="L108" si="331">K108+L107</f>
        <v>890759.98250412627</v>
      </c>
      <c r="M108" s="12">
        <f t="shared" ref="M108" si="332">L108+M107</f>
        <v>979599.98333726311</v>
      </c>
      <c r="N108" s="12">
        <f t="shared" ref="N108" si="333">M108+N107</f>
        <v>1064209.5079402504</v>
      </c>
      <c r="O108" s="12">
        <f t="shared" ref="O108" si="334">N108+O107</f>
        <v>1144790.0075621433</v>
      </c>
      <c r="P108" s="12">
        <f t="shared" ref="P108" si="335">O108+P107</f>
        <v>1221533.3405353744</v>
      </c>
      <c r="Q108" s="12">
        <f t="shared" ref="Q108" si="336">P108+Q107</f>
        <v>1294622.2290813089</v>
      </c>
      <c r="R108" s="12">
        <f t="shared" ref="R108" si="337">Q108+R107</f>
        <v>1364230.6943631512</v>
      </c>
      <c r="S108" s="12">
        <f t="shared" ref="S108" si="338">R108+S107</f>
        <v>1430524.4708220486</v>
      </c>
      <c r="T108" s="12">
        <f t="shared" ref="T108" si="339">S108+T107</f>
        <v>1493661.4007829034</v>
      </c>
      <c r="U108" s="12">
        <f t="shared" ref="U108" si="340">T108+U107</f>
        <v>1553791.8102694317</v>
      </c>
      <c r="V108" s="12">
        <f t="shared" ref="V108" si="341">U108+V107</f>
        <v>1611058.8669232682</v>
      </c>
      <c r="W108" s="12">
        <f t="shared" ref="W108" si="342">V108+W107</f>
        <v>1665598.920879303</v>
      </c>
      <c r="X108" s="13">
        <f t="shared" ref="X108" si="343">W108+X107</f>
        <v>1717541.8294088598</v>
      </c>
    </row>
    <row r="109" spans="1:27" ht="15" thickTop="1" x14ac:dyDescent="0.3"/>
    <row r="110" spans="1:27" x14ac:dyDescent="0.3">
      <c r="A110" s="2">
        <f>A103+1</f>
        <v>19</v>
      </c>
      <c r="B110" s="2" t="s">
        <v>130</v>
      </c>
      <c r="C110" s="14">
        <f>'4.scen. - Novadi'!$U$19</f>
        <v>464100</v>
      </c>
      <c r="D110" s="1"/>
      <c r="E110" s="12">
        <f t="shared" ref="E110:J110" si="344">$C110</f>
        <v>464100</v>
      </c>
      <c r="F110" s="12">
        <f t="shared" si="344"/>
        <v>464100</v>
      </c>
      <c r="G110" s="12">
        <f t="shared" si="344"/>
        <v>464100</v>
      </c>
      <c r="H110" s="12">
        <f t="shared" si="344"/>
        <v>464100</v>
      </c>
      <c r="I110" s="12">
        <f t="shared" si="344"/>
        <v>464100</v>
      </c>
      <c r="J110" s="12">
        <f t="shared" si="344"/>
        <v>464100</v>
      </c>
      <c r="K110" s="12">
        <f t="shared" ref="K110:X110" si="345">$C110</f>
        <v>464100</v>
      </c>
      <c r="L110" s="12">
        <f t="shared" si="345"/>
        <v>464100</v>
      </c>
      <c r="M110" s="12">
        <f t="shared" si="345"/>
        <v>464100</v>
      </c>
      <c r="N110" s="12">
        <f t="shared" si="345"/>
        <v>464100</v>
      </c>
      <c r="O110" s="12">
        <f t="shared" si="345"/>
        <v>464100</v>
      </c>
      <c r="P110" s="12">
        <f t="shared" si="345"/>
        <v>464100</v>
      </c>
      <c r="Q110" s="12">
        <f t="shared" si="345"/>
        <v>464100</v>
      </c>
      <c r="R110" s="12">
        <f t="shared" si="345"/>
        <v>464100</v>
      </c>
      <c r="S110" s="12">
        <f t="shared" si="345"/>
        <v>464100</v>
      </c>
      <c r="T110" s="12">
        <f t="shared" si="345"/>
        <v>464100</v>
      </c>
      <c r="U110" s="12">
        <f t="shared" si="345"/>
        <v>464100</v>
      </c>
      <c r="V110" s="12">
        <f t="shared" si="345"/>
        <v>464100</v>
      </c>
      <c r="W110" s="12">
        <f t="shared" si="345"/>
        <v>464100</v>
      </c>
      <c r="X110" s="12">
        <f t="shared" si="345"/>
        <v>464100</v>
      </c>
    </row>
    <row r="111" spans="1:27" ht="15" thickBot="1" x14ac:dyDescent="0.35">
      <c r="A111" s="2"/>
      <c r="B111" s="2" t="s">
        <v>9</v>
      </c>
      <c r="C111" s="2"/>
      <c r="D111" s="2"/>
      <c r="E111" s="12">
        <f t="shared" ref="E111:X111" si="346">E110/E$3</f>
        <v>442000</v>
      </c>
      <c r="F111" s="12">
        <f t="shared" si="346"/>
        <v>420952.38095238095</v>
      </c>
      <c r="G111" s="12">
        <f t="shared" si="346"/>
        <v>400907.02947845799</v>
      </c>
      <c r="H111" s="12">
        <f t="shared" si="346"/>
        <v>381816.21855091234</v>
      </c>
      <c r="I111" s="12">
        <f t="shared" si="346"/>
        <v>363634.49385801173</v>
      </c>
      <c r="J111" s="12">
        <f t="shared" si="346"/>
        <v>346318.56557905878</v>
      </c>
      <c r="K111" s="12">
        <f t="shared" si="346"/>
        <v>329827.20531338931</v>
      </c>
      <c r="L111" s="12">
        <f t="shared" si="346"/>
        <v>314121.14791751362</v>
      </c>
      <c r="M111" s="12">
        <f t="shared" si="346"/>
        <v>299162.99801667966</v>
      </c>
      <c r="N111" s="12">
        <f t="shared" si="346"/>
        <v>284917.14096826629</v>
      </c>
      <c r="O111" s="12">
        <f t="shared" si="346"/>
        <v>271349.65806501551</v>
      </c>
      <c r="P111" s="12">
        <f t="shared" si="346"/>
        <v>258428.24577620524</v>
      </c>
      <c r="Q111" s="12">
        <f t="shared" si="346"/>
        <v>246122.13883448119</v>
      </c>
      <c r="R111" s="12">
        <f t="shared" si="346"/>
        <v>234402.03698522015</v>
      </c>
      <c r="S111" s="12">
        <f t="shared" si="346"/>
        <v>223240.03522401917</v>
      </c>
      <c r="T111" s="12">
        <f t="shared" si="346"/>
        <v>212609.55735620871</v>
      </c>
      <c r="U111" s="12">
        <f t="shared" si="346"/>
        <v>202485.29272019875</v>
      </c>
      <c r="V111" s="12">
        <f t="shared" si="346"/>
        <v>192843.13592399881</v>
      </c>
      <c r="W111" s="12">
        <f t="shared" si="346"/>
        <v>183660.12945142746</v>
      </c>
      <c r="X111" s="12">
        <f t="shared" si="346"/>
        <v>174914.40900135945</v>
      </c>
      <c r="Z111" s="5"/>
      <c r="AA111" s="4"/>
    </row>
    <row r="112" spans="1:27" ht="15.6" thickTop="1" thickBot="1" x14ac:dyDescent="0.35">
      <c r="A112" s="2"/>
      <c r="B112" s="2" t="s">
        <v>10</v>
      </c>
      <c r="C112" s="7">
        <f>X112</f>
        <v>5783711.8199728057</v>
      </c>
      <c r="D112" s="2"/>
      <c r="E112" s="12">
        <f>E111</f>
        <v>442000</v>
      </c>
      <c r="F112" s="12">
        <f t="shared" ref="F112:X112" si="347">E112+F111</f>
        <v>862952.38095238095</v>
      </c>
      <c r="G112" s="12">
        <f t="shared" si="347"/>
        <v>1263859.4104308388</v>
      </c>
      <c r="H112" s="12">
        <f t="shared" si="347"/>
        <v>1645675.6289817512</v>
      </c>
      <c r="I112" s="12">
        <f t="shared" si="347"/>
        <v>2009310.1228397628</v>
      </c>
      <c r="J112" s="12">
        <f t="shared" si="347"/>
        <v>2355628.6884188214</v>
      </c>
      <c r="K112" s="12">
        <f t="shared" si="347"/>
        <v>2685455.8937322106</v>
      </c>
      <c r="L112" s="12">
        <f t="shared" si="347"/>
        <v>2999577.0416497244</v>
      </c>
      <c r="M112" s="12">
        <f t="shared" si="347"/>
        <v>3298740.039666404</v>
      </c>
      <c r="N112" s="12">
        <f t="shared" si="347"/>
        <v>3583657.1806346704</v>
      </c>
      <c r="O112" s="12">
        <f t="shared" si="347"/>
        <v>3855006.8386996859</v>
      </c>
      <c r="P112" s="12">
        <f t="shared" si="347"/>
        <v>4113435.0844758912</v>
      </c>
      <c r="Q112" s="12">
        <f t="shared" si="347"/>
        <v>4359557.2233103728</v>
      </c>
      <c r="R112" s="12">
        <f t="shared" si="347"/>
        <v>4593959.2602955932</v>
      </c>
      <c r="S112" s="12">
        <f t="shared" si="347"/>
        <v>4817199.2955196127</v>
      </c>
      <c r="T112" s="12">
        <f t="shared" si="347"/>
        <v>5029808.8528758213</v>
      </c>
      <c r="U112" s="12">
        <f t="shared" si="347"/>
        <v>5232294.1455960199</v>
      </c>
      <c r="V112" s="12">
        <f t="shared" si="347"/>
        <v>5425137.2815200184</v>
      </c>
      <c r="W112" s="12">
        <f t="shared" si="347"/>
        <v>5608797.410971446</v>
      </c>
      <c r="X112" s="13">
        <f t="shared" si="347"/>
        <v>5783711.8199728057</v>
      </c>
    </row>
    <row r="113" spans="1:27" ht="15" thickTop="1" x14ac:dyDescent="0.3">
      <c r="B113" s="2" t="s">
        <v>131</v>
      </c>
      <c r="C113" s="15">
        <f>'4.scen. - Novadi'!$Q$19</f>
        <v>230100</v>
      </c>
      <c r="E113" s="12">
        <f>$C113</f>
        <v>230100</v>
      </c>
      <c r="F113" s="12">
        <f t="shared" ref="F113:X113" si="348">$C113</f>
        <v>230100</v>
      </c>
      <c r="G113" s="12">
        <f t="shared" si="348"/>
        <v>230100</v>
      </c>
      <c r="H113" s="12">
        <f t="shared" si="348"/>
        <v>230100</v>
      </c>
      <c r="I113" s="12">
        <f t="shared" si="348"/>
        <v>230100</v>
      </c>
      <c r="J113" s="12">
        <f t="shared" si="348"/>
        <v>230100</v>
      </c>
      <c r="K113" s="12">
        <f t="shared" si="348"/>
        <v>230100</v>
      </c>
      <c r="L113" s="12">
        <f t="shared" si="348"/>
        <v>230100</v>
      </c>
      <c r="M113" s="12">
        <f t="shared" si="348"/>
        <v>230100</v>
      </c>
      <c r="N113" s="12">
        <f t="shared" si="348"/>
        <v>230100</v>
      </c>
      <c r="O113" s="12">
        <f t="shared" si="348"/>
        <v>230100</v>
      </c>
      <c r="P113" s="12">
        <f t="shared" si="348"/>
        <v>230100</v>
      </c>
      <c r="Q113" s="12">
        <f t="shared" si="348"/>
        <v>230100</v>
      </c>
      <c r="R113" s="12">
        <f t="shared" si="348"/>
        <v>230100</v>
      </c>
      <c r="S113" s="12">
        <f t="shared" si="348"/>
        <v>230100</v>
      </c>
      <c r="T113" s="12">
        <f t="shared" si="348"/>
        <v>230100</v>
      </c>
      <c r="U113" s="12">
        <f t="shared" si="348"/>
        <v>230100</v>
      </c>
      <c r="V113" s="12">
        <f t="shared" si="348"/>
        <v>230100</v>
      </c>
      <c r="W113" s="12">
        <f t="shared" si="348"/>
        <v>230100</v>
      </c>
      <c r="X113" s="12">
        <f t="shared" si="348"/>
        <v>230100</v>
      </c>
    </row>
    <row r="114" spans="1:27" ht="15" thickBot="1" x14ac:dyDescent="0.35">
      <c r="B114" s="2" t="s">
        <v>9</v>
      </c>
      <c r="E114" s="12">
        <f t="shared" ref="E114:X114" si="349">E113/E$3</f>
        <v>219142.85714285713</v>
      </c>
      <c r="F114" s="12">
        <f t="shared" si="349"/>
        <v>208707.48299319728</v>
      </c>
      <c r="G114" s="12">
        <f t="shared" si="349"/>
        <v>198769.03142209264</v>
      </c>
      <c r="H114" s="12">
        <f t="shared" si="349"/>
        <v>189303.83944961202</v>
      </c>
      <c r="I114" s="12">
        <f t="shared" si="349"/>
        <v>180289.37090439236</v>
      </c>
      <c r="J114" s="12">
        <f t="shared" si="349"/>
        <v>171704.16276608797</v>
      </c>
      <c r="K114" s="12">
        <f t="shared" si="349"/>
        <v>163527.77406294091</v>
      </c>
      <c r="L114" s="12">
        <f t="shared" si="349"/>
        <v>155740.73720280087</v>
      </c>
      <c r="M114" s="12">
        <f t="shared" si="349"/>
        <v>148324.51162171512</v>
      </c>
      <c r="N114" s="12">
        <f t="shared" si="349"/>
        <v>141261.43963972869</v>
      </c>
      <c r="O114" s="12">
        <f t="shared" si="349"/>
        <v>134534.70441878922</v>
      </c>
      <c r="P114" s="12">
        <f t="shared" si="349"/>
        <v>128128.28992265637</v>
      </c>
      <c r="Q114" s="12">
        <f t="shared" si="349"/>
        <v>122026.94278348226</v>
      </c>
      <c r="R114" s="12">
        <f t="shared" si="349"/>
        <v>116216.13598426881</v>
      </c>
      <c r="S114" s="12">
        <f t="shared" si="349"/>
        <v>110682.0342707322</v>
      </c>
      <c r="T114" s="12">
        <f t="shared" si="349"/>
        <v>105411.46121022112</v>
      </c>
      <c r="U114" s="12">
        <f t="shared" si="349"/>
        <v>100391.8678192582</v>
      </c>
      <c r="V114" s="12">
        <f t="shared" si="349"/>
        <v>95611.302685007817</v>
      </c>
      <c r="W114" s="12">
        <f t="shared" si="349"/>
        <v>91058.383509531253</v>
      </c>
      <c r="X114" s="12">
        <f t="shared" si="349"/>
        <v>86722.270009077372</v>
      </c>
    </row>
    <row r="115" spans="1:27" ht="15.6" thickTop="1" thickBot="1" x14ac:dyDescent="0.35">
      <c r="B115" s="2" t="s">
        <v>10</v>
      </c>
      <c r="C115" s="7">
        <f>X115</f>
        <v>2867554.599818449</v>
      </c>
      <c r="E115" s="12">
        <f>E114</f>
        <v>219142.85714285713</v>
      </c>
      <c r="F115" s="12">
        <f>E115+F114</f>
        <v>427850.34013605444</v>
      </c>
      <c r="G115" s="12">
        <f t="shared" ref="G115" si="350">F115+G114</f>
        <v>626619.37155814702</v>
      </c>
      <c r="H115" s="12">
        <f t="shared" ref="H115" si="351">G115+H114</f>
        <v>815923.21100775898</v>
      </c>
      <c r="I115" s="12">
        <f t="shared" ref="I115" si="352">H115+I114</f>
        <v>996212.58191215131</v>
      </c>
      <c r="J115" s="12">
        <f t="shared" ref="J115" si="353">I115+J114</f>
        <v>1167916.7446782393</v>
      </c>
      <c r="K115" s="12">
        <f t="shared" ref="K115" si="354">J115+K114</f>
        <v>1331444.5187411802</v>
      </c>
      <c r="L115" s="12">
        <f t="shared" ref="L115" si="355">K115+L114</f>
        <v>1487185.255943981</v>
      </c>
      <c r="M115" s="12">
        <f t="shared" ref="M115" si="356">L115+M114</f>
        <v>1635509.767565696</v>
      </c>
      <c r="N115" s="12">
        <f t="shared" ref="N115" si="357">M115+N114</f>
        <v>1776771.2072054248</v>
      </c>
      <c r="O115" s="12">
        <f t="shared" ref="O115" si="358">N115+O114</f>
        <v>1911305.9116242139</v>
      </c>
      <c r="P115" s="12">
        <f t="shared" ref="P115" si="359">O115+P114</f>
        <v>2039434.2015468702</v>
      </c>
      <c r="Q115" s="12">
        <f t="shared" ref="Q115" si="360">P115+Q114</f>
        <v>2161461.1443303525</v>
      </c>
      <c r="R115" s="12">
        <f t="shared" ref="R115" si="361">Q115+R114</f>
        <v>2277677.2803146215</v>
      </c>
      <c r="S115" s="12">
        <f t="shared" ref="S115" si="362">R115+S114</f>
        <v>2388359.3145853537</v>
      </c>
      <c r="T115" s="12">
        <f t="shared" ref="T115" si="363">S115+T114</f>
        <v>2493770.7757955748</v>
      </c>
      <c r="U115" s="12">
        <f t="shared" ref="U115" si="364">T115+U114</f>
        <v>2594162.6436148328</v>
      </c>
      <c r="V115" s="12">
        <f t="shared" ref="V115" si="365">U115+V114</f>
        <v>2689773.9462998407</v>
      </c>
      <c r="W115" s="12">
        <f t="shared" ref="W115" si="366">V115+W114</f>
        <v>2780832.3298093718</v>
      </c>
      <c r="X115" s="13">
        <f t="shared" ref="X115" si="367">W115+X114</f>
        <v>2867554.599818449</v>
      </c>
    </row>
    <row r="116" spans="1:27" ht="15" thickTop="1" x14ac:dyDescent="0.3"/>
    <row r="117" spans="1:27" x14ac:dyDescent="0.3">
      <c r="A117" s="2">
        <f>A110+1</f>
        <v>20</v>
      </c>
      <c r="B117" s="2" t="s">
        <v>130</v>
      </c>
      <c r="C117" s="14">
        <f>'4.scen. - Novadi'!$U$20</f>
        <v>211560</v>
      </c>
      <c r="D117" s="1"/>
      <c r="E117" s="12">
        <f t="shared" ref="E117:J117" si="368">$C117</f>
        <v>211560</v>
      </c>
      <c r="F117" s="12">
        <f t="shared" si="368"/>
        <v>211560</v>
      </c>
      <c r="G117" s="12">
        <f t="shared" si="368"/>
        <v>211560</v>
      </c>
      <c r="H117" s="12">
        <f t="shared" si="368"/>
        <v>211560</v>
      </c>
      <c r="I117" s="12">
        <f t="shared" si="368"/>
        <v>211560</v>
      </c>
      <c r="J117" s="12">
        <f t="shared" si="368"/>
        <v>211560</v>
      </c>
      <c r="K117" s="12">
        <f t="shared" ref="K117:X117" si="369">$C117</f>
        <v>211560</v>
      </c>
      <c r="L117" s="12">
        <f t="shared" si="369"/>
        <v>211560</v>
      </c>
      <c r="M117" s="12">
        <f t="shared" si="369"/>
        <v>211560</v>
      </c>
      <c r="N117" s="12">
        <f t="shared" si="369"/>
        <v>211560</v>
      </c>
      <c r="O117" s="12">
        <f t="shared" si="369"/>
        <v>211560</v>
      </c>
      <c r="P117" s="12">
        <f t="shared" si="369"/>
        <v>211560</v>
      </c>
      <c r="Q117" s="12">
        <f t="shared" si="369"/>
        <v>211560</v>
      </c>
      <c r="R117" s="12">
        <f t="shared" si="369"/>
        <v>211560</v>
      </c>
      <c r="S117" s="12">
        <f t="shared" si="369"/>
        <v>211560</v>
      </c>
      <c r="T117" s="12">
        <f t="shared" si="369"/>
        <v>211560</v>
      </c>
      <c r="U117" s="12">
        <f t="shared" si="369"/>
        <v>211560</v>
      </c>
      <c r="V117" s="12">
        <f t="shared" si="369"/>
        <v>211560</v>
      </c>
      <c r="W117" s="12">
        <f t="shared" si="369"/>
        <v>211560</v>
      </c>
      <c r="X117" s="12">
        <f t="shared" si="369"/>
        <v>211560</v>
      </c>
    </row>
    <row r="118" spans="1:27" ht="15" thickBot="1" x14ac:dyDescent="0.35">
      <c r="A118" s="2"/>
      <c r="B118" s="2" t="s">
        <v>9</v>
      </c>
      <c r="C118" s="2"/>
      <c r="D118" s="2"/>
      <c r="E118" s="12">
        <f t="shared" ref="E118:X118" si="370">E117/E$3</f>
        <v>201485.71428571429</v>
      </c>
      <c r="F118" s="12">
        <f t="shared" si="370"/>
        <v>191891.15646258503</v>
      </c>
      <c r="G118" s="12">
        <f t="shared" si="370"/>
        <v>182753.48234531906</v>
      </c>
      <c r="H118" s="12">
        <f t="shared" si="370"/>
        <v>174050.93556697053</v>
      </c>
      <c r="I118" s="12">
        <f t="shared" si="370"/>
        <v>165762.79577806714</v>
      </c>
      <c r="J118" s="12">
        <f t="shared" si="370"/>
        <v>157869.3293124449</v>
      </c>
      <c r="K118" s="12">
        <f t="shared" si="370"/>
        <v>150351.74220232846</v>
      </c>
      <c r="L118" s="12">
        <f t="shared" si="370"/>
        <v>143192.13543078903</v>
      </c>
      <c r="M118" s="12">
        <f t="shared" si="370"/>
        <v>136373.46231503715</v>
      </c>
      <c r="N118" s="12">
        <f t="shared" si="370"/>
        <v>129879.48791908301</v>
      </c>
      <c r="O118" s="12">
        <f t="shared" si="370"/>
        <v>123694.75039912667</v>
      </c>
      <c r="P118" s="12">
        <f t="shared" si="370"/>
        <v>117804.52418964443</v>
      </c>
      <c r="Q118" s="12">
        <f t="shared" si="370"/>
        <v>112194.7849425185</v>
      </c>
      <c r="R118" s="12">
        <f t="shared" si="370"/>
        <v>106852.17613573189</v>
      </c>
      <c r="S118" s="12">
        <f t="shared" si="370"/>
        <v>101763.9772721256</v>
      </c>
      <c r="T118" s="12">
        <f t="shared" si="370"/>
        <v>96918.073592500572</v>
      </c>
      <c r="U118" s="12">
        <f t="shared" si="370"/>
        <v>92302.927230952919</v>
      </c>
      <c r="V118" s="12">
        <f t="shared" si="370"/>
        <v>87907.549743764685</v>
      </c>
      <c r="W118" s="12">
        <f t="shared" si="370"/>
        <v>83721.475946442559</v>
      </c>
      <c r="X118" s="12">
        <f t="shared" si="370"/>
        <v>79734.738996611952</v>
      </c>
      <c r="Z118" s="5"/>
      <c r="AA118" s="4"/>
    </row>
    <row r="119" spans="1:27" ht="15.6" thickTop="1" thickBot="1" x14ac:dyDescent="0.35">
      <c r="A119" s="2"/>
      <c r="B119" s="2" t="s">
        <v>10</v>
      </c>
      <c r="C119" s="7">
        <f>X119</f>
        <v>2636505.2200677586</v>
      </c>
      <c r="D119" s="2"/>
      <c r="E119" s="12">
        <f>E118</f>
        <v>201485.71428571429</v>
      </c>
      <c r="F119" s="12">
        <f t="shared" ref="F119:X119" si="371">E119+F118</f>
        <v>393376.87074829929</v>
      </c>
      <c r="G119" s="12">
        <f t="shared" si="371"/>
        <v>576130.35309361829</v>
      </c>
      <c r="H119" s="12">
        <f t="shared" si="371"/>
        <v>750181.28866058879</v>
      </c>
      <c r="I119" s="12">
        <f t="shared" si="371"/>
        <v>915944.08443865599</v>
      </c>
      <c r="J119" s="12">
        <f t="shared" si="371"/>
        <v>1073813.4137511009</v>
      </c>
      <c r="K119" s="12">
        <f t="shared" si="371"/>
        <v>1224165.1559534294</v>
      </c>
      <c r="L119" s="12">
        <f t="shared" si="371"/>
        <v>1367357.2913842185</v>
      </c>
      <c r="M119" s="12">
        <f t="shared" si="371"/>
        <v>1503730.7536992556</v>
      </c>
      <c r="N119" s="12">
        <f t="shared" si="371"/>
        <v>1633610.2416183387</v>
      </c>
      <c r="O119" s="12">
        <f t="shared" si="371"/>
        <v>1757304.9920174654</v>
      </c>
      <c r="P119" s="12">
        <f t="shared" si="371"/>
        <v>1875109.5162071099</v>
      </c>
      <c r="Q119" s="12">
        <f t="shared" si="371"/>
        <v>1987304.3011496284</v>
      </c>
      <c r="R119" s="12">
        <f t="shared" si="371"/>
        <v>2094156.4772853602</v>
      </c>
      <c r="S119" s="12">
        <f t="shared" si="371"/>
        <v>2195920.4545574859</v>
      </c>
      <c r="T119" s="12">
        <f t="shared" si="371"/>
        <v>2292838.5281499866</v>
      </c>
      <c r="U119" s="12">
        <f t="shared" si="371"/>
        <v>2385141.4553809394</v>
      </c>
      <c r="V119" s="12">
        <f t="shared" si="371"/>
        <v>2473049.005124704</v>
      </c>
      <c r="W119" s="12">
        <f t="shared" si="371"/>
        <v>2556770.4810711467</v>
      </c>
      <c r="X119" s="13">
        <f t="shared" si="371"/>
        <v>2636505.2200677586</v>
      </c>
    </row>
    <row r="120" spans="1:27" ht="15" thickTop="1" x14ac:dyDescent="0.3">
      <c r="B120" s="2" t="s">
        <v>131</v>
      </c>
      <c r="C120" s="15">
        <f>'4.scen. - Novadi'!$Q$20</f>
        <v>95100</v>
      </c>
      <c r="E120" s="12">
        <f>$C120</f>
        <v>95100</v>
      </c>
      <c r="F120" s="12">
        <f t="shared" ref="F120:X120" si="372">$C120</f>
        <v>95100</v>
      </c>
      <c r="G120" s="12">
        <f t="shared" si="372"/>
        <v>95100</v>
      </c>
      <c r="H120" s="12">
        <f t="shared" si="372"/>
        <v>95100</v>
      </c>
      <c r="I120" s="12">
        <f t="shared" si="372"/>
        <v>95100</v>
      </c>
      <c r="J120" s="12">
        <f t="shared" si="372"/>
        <v>95100</v>
      </c>
      <c r="K120" s="12">
        <f t="shared" si="372"/>
        <v>95100</v>
      </c>
      <c r="L120" s="12">
        <f t="shared" si="372"/>
        <v>95100</v>
      </c>
      <c r="M120" s="12">
        <f t="shared" si="372"/>
        <v>95100</v>
      </c>
      <c r="N120" s="12">
        <f t="shared" si="372"/>
        <v>95100</v>
      </c>
      <c r="O120" s="12">
        <f t="shared" si="372"/>
        <v>95100</v>
      </c>
      <c r="P120" s="12">
        <f t="shared" si="372"/>
        <v>95100</v>
      </c>
      <c r="Q120" s="12">
        <f t="shared" si="372"/>
        <v>95100</v>
      </c>
      <c r="R120" s="12">
        <f t="shared" si="372"/>
        <v>95100</v>
      </c>
      <c r="S120" s="12">
        <f t="shared" si="372"/>
        <v>95100</v>
      </c>
      <c r="T120" s="12">
        <f t="shared" si="372"/>
        <v>95100</v>
      </c>
      <c r="U120" s="12">
        <f t="shared" si="372"/>
        <v>95100</v>
      </c>
      <c r="V120" s="12">
        <f t="shared" si="372"/>
        <v>95100</v>
      </c>
      <c r="W120" s="12">
        <f t="shared" si="372"/>
        <v>95100</v>
      </c>
      <c r="X120" s="12">
        <f t="shared" si="372"/>
        <v>95100</v>
      </c>
    </row>
    <row r="121" spans="1:27" ht="15" thickBot="1" x14ac:dyDescent="0.35">
      <c r="B121" s="2" t="s">
        <v>9</v>
      </c>
      <c r="E121" s="12">
        <f t="shared" ref="E121:X121" si="373">E120/E$3</f>
        <v>90571.428571428565</v>
      </c>
      <c r="F121" s="12">
        <f t="shared" si="373"/>
        <v>86258.503401360547</v>
      </c>
      <c r="G121" s="12">
        <f t="shared" si="373"/>
        <v>82150.95562034336</v>
      </c>
      <c r="H121" s="12">
        <f t="shared" si="373"/>
        <v>78239.005352707958</v>
      </c>
      <c r="I121" s="12">
        <f t="shared" si="373"/>
        <v>74513.338431150434</v>
      </c>
      <c r="J121" s="12">
        <f t="shared" si="373"/>
        <v>70965.084220143268</v>
      </c>
      <c r="K121" s="12">
        <f t="shared" si="373"/>
        <v>67585.794495374546</v>
      </c>
      <c r="L121" s="12">
        <f t="shared" si="373"/>
        <v>64367.423328928133</v>
      </c>
      <c r="M121" s="12">
        <f t="shared" si="373"/>
        <v>61302.307932312506</v>
      </c>
      <c r="N121" s="12">
        <f t="shared" si="373"/>
        <v>58383.150411726194</v>
      </c>
      <c r="O121" s="12">
        <f t="shared" si="373"/>
        <v>55603.000392120179</v>
      </c>
      <c r="P121" s="12">
        <f t="shared" si="373"/>
        <v>52955.238468685886</v>
      </c>
      <c r="Q121" s="12">
        <f t="shared" si="373"/>
        <v>50433.560446367504</v>
      </c>
      <c r="R121" s="12">
        <f t="shared" si="373"/>
        <v>48031.962329873808</v>
      </c>
      <c r="S121" s="12">
        <f t="shared" si="373"/>
        <v>45744.726028451245</v>
      </c>
      <c r="T121" s="12">
        <f t="shared" si="373"/>
        <v>43566.405741382136</v>
      </c>
      <c r="U121" s="12">
        <f t="shared" si="373"/>
        <v>41491.814991792504</v>
      </c>
      <c r="V121" s="12">
        <f t="shared" si="373"/>
        <v>39516.014277897622</v>
      </c>
      <c r="W121" s="12">
        <f t="shared" si="373"/>
        <v>37634.299312283452</v>
      </c>
      <c r="X121" s="12">
        <f t="shared" si="373"/>
        <v>35842.189821222331</v>
      </c>
    </row>
    <row r="122" spans="1:27" ht="15.6" thickTop="1" thickBot="1" x14ac:dyDescent="0.35">
      <c r="B122" s="2" t="s">
        <v>10</v>
      </c>
      <c r="C122" s="7">
        <f>X122</f>
        <v>1185156.2035755522</v>
      </c>
      <c r="E122" s="12">
        <f>E121</f>
        <v>90571.428571428565</v>
      </c>
      <c r="F122" s="12">
        <f>E122+F121</f>
        <v>176829.93197278911</v>
      </c>
      <c r="G122" s="12">
        <f t="shared" ref="G122" si="374">F122+G121</f>
        <v>258980.88759313247</v>
      </c>
      <c r="H122" s="12">
        <f t="shared" ref="H122" si="375">G122+H121</f>
        <v>337219.89294584043</v>
      </c>
      <c r="I122" s="12">
        <f t="shared" ref="I122" si="376">H122+I121</f>
        <v>411733.23137699085</v>
      </c>
      <c r="J122" s="12">
        <f t="shared" ref="J122" si="377">I122+J121</f>
        <v>482698.31559713412</v>
      </c>
      <c r="K122" s="12">
        <f t="shared" ref="K122" si="378">J122+K121</f>
        <v>550284.11009250861</v>
      </c>
      <c r="L122" s="12">
        <f t="shared" ref="L122" si="379">K122+L121</f>
        <v>614651.53342143679</v>
      </c>
      <c r="M122" s="12">
        <f t="shared" ref="M122" si="380">L122+M121</f>
        <v>675953.84135374927</v>
      </c>
      <c r="N122" s="12">
        <f t="shared" ref="N122" si="381">M122+N121</f>
        <v>734336.99176547548</v>
      </c>
      <c r="O122" s="12">
        <f t="shared" ref="O122" si="382">N122+O121</f>
        <v>789939.9921575957</v>
      </c>
      <c r="P122" s="12">
        <f t="shared" ref="P122" si="383">O122+P121</f>
        <v>842895.23062628158</v>
      </c>
      <c r="Q122" s="12">
        <f t="shared" ref="Q122" si="384">P122+Q121</f>
        <v>893328.79107264907</v>
      </c>
      <c r="R122" s="12">
        <f t="shared" ref="R122" si="385">Q122+R121</f>
        <v>941360.75340252288</v>
      </c>
      <c r="S122" s="12">
        <f t="shared" ref="S122" si="386">R122+S121</f>
        <v>987105.47943097411</v>
      </c>
      <c r="T122" s="12">
        <f t="shared" ref="T122" si="387">S122+T121</f>
        <v>1030671.8851723563</v>
      </c>
      <c r="U122" s="12">
        <f t="shared" ref="U122" si="388">T122+U121</f>
        <v>1072163.7001641488</v>
      </c>
      <c r="V122" s="12">
        <f t="shared" ref="V122" si="389">U122+V121</f>
        <v>1111679.7144420464</v>
      </c>
      <c r="W122" s="12">
        <f t="shared" ref="W122" si="390">V122+W121</f>
        <v>1149314.0137543299</v>
      </c>
      <c r="X122" s="13">
        <f t="shared" ref="X122" si="391">W122+X121</f>
        <v>1185156.2035755522</v>
      </c>
    </row>
    <row r="123" spans="1:27" ht="15" thickTop="1" x14ac:dyDescent="0.3"/>
    <row r="124" spans="1:27" x14ac:dyDescent="0.3">
      <c r="A124" s="2">
        <f>A117+1</f>
        <v>21</v>
      </c>
      <c r="B124" s="2" t="s">
        <v>130</v>
      </c>
      <c r="C124" s="14">
        <f>'4.scen. - Novadi'!$U$21</f>
        <v>735420</v>
      </c>
      <c r="D124" s="1"/>
      <c r="E124" s="12">
        <f t="shared" ref="E124:J124" si="392">$C124</f>
        <v>735420</v>
      </c>
      <c r="F124" s="12">
        <f t="shared" si="392"/>
        <v>735420</v>
      </c>
      <c r="G124" s="12">
        <f t="shared" si="392"/>
        <v>735420</v>
      </c>
      <c r="H124" s="12">
        <f t="shared" si="392"/>
        <v>735420</v>
      </c>
      <c r="I124" s="12">
        <f t="shared" si="392"/>
        <v>735420</v>
      </c>
      <c r="J124" s="12">
        <f t="shared" si="392"/>
        <v>735420</v>
      </c>
      <c r="K124" s="12">
        <f t="shared" ref="K124:X124" si="393">$C124</f>
        <v>735420</v>
      </c>
      <c r="L124" s="12">
        <f t="shared" si="393"/>
        <v>735420</v>
      </c>
      <c r="M124" s="12">
        <f t="shared" si="393"/>
        <v>735420</v>
      </c>
      <c r="N124" s="12">
        <f t="shared" si="393"/>
        <v>735420</v>
      </c>
      <c r="O124" s="12">
        <f t="shared" si="393"/>
        <v>735420</v>
      </c>
      <c r="P124" s="12">
        <f t="shared" si="393"/>
        <v>735420</v>
      </c>
      <c r="Q124" s="12">
        <f t="shared" si="393"/>
        <v>735420</v>
      </c>
      <c r="R124" s="12">
        <f t="shared" si="393"/>
        <v>735420</v>
      </c>
      <c r="S124" s="12">
        <f t="shared" si="393"/>
        <v>735420</v>
      </c>
      <c r="T124" s="12">
        <f t="shared" si="393"/>
        <v>735420</v>
      </c>
      <c r="U124" s="12">
        <f t="shared" si="393"/>
        <v>735420</v>
      </c>
      <c r="V124" s="12">
        <f t="shared" si="393"/>
        <v>735420</v>
      </c>
      <c r="W124" s="12">
        <f t="shared" si="393"/>
        <v>735420</v>
      </c>
      <c r="X124" s="12">
        <f t="shared" si="393"/>
        <v>735420</v>
      </c>
    </row>
    <row r="125" spans="1:27" ht="15" thickBot="1" x14ac:dyDescent="0.35">
      <c r="A125" s="2"/>
      <c r="B125" s="2" t="s">
        <v>9</v>
      </c>
      <c r="C125" s="2"/>
      <c r="D125" s="2"/>
      <c r="E125" s="12">
        <f t="shared" ref="E125:X125" si="394">E124/E$3</f>
        <v>700400</v>
      </c>
      <c r="F125" s="12">
        <f t="shared" si="394"/>
        <v>667047.61904761905</v>
      </c>
      <c r="G125" s="12">
        <f t="shared" si="394"/>
        <v>635283.44671201811</v>
      </c>
      <c r="H125" s="12">
        <f t="shared" si="394"/>
        <v>605031.85401144577</v>
      </c>
      <c r="I125" s="12">
        <f t="shared" si="394"/>
        <v>576220.81334423402</v>
      </c>
      <c r="J125" s="12">
        <f t="shared" si="394"/>
        <v>548781.72699450853</v>
      </c>
      <c r="K125" s="12">
        <f t="shared" si="394"/>
        <v>522649.26380429382</v>
      </c>
      <c r="L125" s="12">
        <f t="shared" si="394"/>
        <v>497761.20362313697</v>
      </c>
      <c r="M125" s="12">
        <f t="shared" si="394"/>
        <v>474058.28916489234</v>
      </c>
      <c r="N125" s="12">
        <f t="shared" si="394"/>
        <v>451484.0849189451</v>
      </c>
      <c r="O125" s="12">
        <f t="shared" si="394"/>
        <v>429984.84277994768</v>
      </c>
      <c r="P125" s="12">
        <f t="shared" si="394"/>
        <v>409509.37407614064</v>
      </c>
      <c r="Q125" s="12">
        <f t="shared" si="394"/>
        <v>390008.92769156245</v>
      </c>
      <c r="R125" s="12">
        <f t="shared" si="394"/>
        <v>371437.07399196422</v>
      </c>
      <c r="S125" s="12">
        <f t="shared" si="394"/>
        <v>353749.59427806112</v>
      </c>
      <c r="T125" s="12">
        <f t="shared" si="394"/>
        <v>336904.37550291535</v>
      </c>
      <c r="U125" s="12">
        <f t="shared" si="394"/>
        <v>320861.3100027765</v>
      </c>
      <c r="V125" s="12">
        <f t="shared" si="394"/>
        <v>305582.20000264427</v>
      </c>
      <c r="W125" s="12">
        <f t="shared" si="394"/>
        <v>291030.66666918504</v>
      </c>
      <c r="X125" s="12">
        <f t="shared" si="394"/>
        <v>277172.06349446194</v>
      </c>
      <c r="Z125" s="5"/>
      <c r="AA125" s="4"/>
    </row>
    <row r="126" spans="1:27" ht="15.6" thickTop="1" thickBot="1" x14ac:dyDescent="0.35">
      <c r="A126" s="2"/>
      <c r="B126" s="2" t="s">
        <v>10</v>
      </c>
      <c r="C126" s="7">
        <f>X126</f>
        <v>9164958.7301107533</v>
      </c>
      <c r="D126" s="2"/>
      <c r="E126" s="12">
        <f>E125</f>
        <v>700400</v>
      </c>
      <c r="F126" s="12">
        <f t="shared" ref="F126:X126" si="395">E126+F125</f>
        <v>1367447.6190476189</v>
      </c>
      <c r="G126" s="12">
        <f t="shared" si="395"/>
        <v>2002731.0657596369</v>
      </c>
      <c r="H126" s="12">
        <f t="shared" si="395"/>
        <v>2607762.9197710827</v>
      </c>
      <c r="I126" s="12">
        <f t="shared" si="395"/>
        <v>3183983.7331153168</v>
      </c>
      <c r="J126" s="12">
        <f t="shared" si="395"/>
        <v>3732765.4601098252</v>
      </c>
      <c r="K126" s="12">
        <f t="shared" si="395"/>
        <v>4255414.7239141194</v>
      </c>
      <c r="L126" s="12">
        <f t="shared" si="395"/>
        <v>4753175.9275372569</v>
      </c>
      <c r="M126" s="12">
        <f t="shared" si="395"/>
        <v>5227234.2167021492</v>
      </c>
      <c r="N126" s="12">
        <f t="shared" si="395"/>
        <v>5678718.3016210943</v>
      </c>
      <c r="O126" s="12">
        <f t="shared" si="395"/>
        <v>6108703.1444010418</v>
      </c>
      <c r="P126" s="12">
        <f t="shared" si="395"/>
        <v>6518212.5184771828</v>
      </c>
      <c r="Q126" s="12">
        <f t="shared" si="395"/>
        <v>6908221.4461687449</v>
      </c>
      <c r="R126" s="12">
        <f t="shared" si="395"/>
        <v>7279658.5201607095</v>
      </c>
      <c r="S126" s="12">
        <f t="shared" si="395"/>
        <v>7633408.1144387703</v>
      </c>
      <c r="T126" s="12">
        <f t="shared" si="395"/>
        <v>7970312.4899416855</v>
      </c>
      <c r="U126" s="12">
        <f t="shared" si="395"/>
        <v>8291173.7999444623</v>
      </c>
      <c r="V126" s="12">
        <f t="shared" si="395"/>
        <v>8596755.9999471065</v>
      </c>
      <c r="W126" s="12">
        <f t="shared" si="395"/>
        <v>8887786.6666162908</v>
      </c>
      <c r="X126" s="13">
        <f t="shared" si="395"/>
        <v>9164958.7301107533</v>
      </c>
    </row>
    <row r="127" spans="1:27" ht="15" thickTop="1" x14ac:dyDescent="0.3">
      <c r="B127" s="2" t="s">
        <v>131</v>
      </c>
      <c r="C127" s="15">
        <f>'4.scen. - Novadi'!$Q$21</f>
        <v>330240</v>
      </c>
      <c r="E127" s="12">
        <f>$C127</f>
        <v>330240</v>
      </c>
      <c r="F127" s="12">
        <f t="shared" ref="F127:X127" si="396">$C127</f>
        <v>330240</v>
      </c>
      <c r="G127" s="12">
        <f t="shared" si="396"/>
        <v>330240</v>
      </c>
      <c r="H127" s="12">
        <f t="shared" si="396"/>
        <v>330240</v>
      </c>
      <c r="I127" s="12">
        <f t="shared" si="396"/>
        <v>330240</v>
      </c>
      <c r="J127" s="12">
        <f t="shared" si="396"/>
        <v>330240</v>
      </c>
      <c r="K127" s="12">
        <f t="shared" si="396"/>
        <v>330240</v>
      </c>
      <c r="L127" s="12">
        <f t="shared" si="396"/>
        <v>330240</v>
      </c>
      <c r="M127" s="12">
        <f t="shared" si="396"/>
        <v>330240</v>
      </c>
      <c r="N127" s="12">
        <f t="shared" si="396"/>
        <v>330240</v>
      </c>
      <c r="O127" s="12">
        <f t="shared" si="396"/>
        <v>330240</v>
      </c>
      <c r="P127" s="12">
        <f t="shared" si="396"/>
        <v>330240</v>
      </c>
      <c r="Q127" s="12">
        <f t="shared" si="396"/>
        <v>330240</v>
      </c>
      <c r="R127" s="12">
        <f t="shared" si="396"/>
        <v>330240</v>
      </c>
      <c r="S127" s="12">
        <f t="shared" si="396"/>
        <v>330240</v>
      </c>
      <c r="T127" s="12">
        <f t="shared" si="396"/>
        <v>330240</v>
      </c>
      <c r="U127" s="12">
        <f t="shared" si="396"/>
        <v>330240</v>
      </c>
      <c r="V127" s="12">
        <f t="shared" si="396"/>
        <v>330240</v>
      </c>
      <c r="W127" s="12">
        <f t="shared" si="396"/>
        <v>330240</v>
      </c>
      <c r="X127" s="12">
        <f t="shared" si="396"/>
        <v>330240</v>
      </c>
    </row>
    <row r="128" spans="1:27" ht="15" thickBot="1" x14ac:dyDescent="0.35">
      <c r="B128" s="2" t="s">
        <v>9</v>
      </c>
      <c r="E128" s="12">
        <f t="shared" ref="E128:X128" si="397">E127/E$3</f>
        <v>314514.28571428568</v>
      </c>
      <c r="F128" s="12">
        <f t="shared" si="397"/>
        <v>299537.41496598639</v>
      </c>
      <c r="G128" s="12">
        <f t="shared" si="397"/>
        <v>285273.72853903461</v>
      </c>
      <c r="H128" s="12">
        <f t="shared" si="397"/>
        <v>271689.26527527103</v>
      </c>
      <c r="I128" s="12">
        <f t="shared" si="397"/>
        <v>258751.68121454385</v>
      </c>
      <c r="J128" s="12">
        <f t="shared" si="397"/>
        <v>246430.17258527983</v>
      </c>
      <c r="K128" s="12">
        <f t="shared" si="397"/>
        <v>234695.40246217127</v>
      </c>
      <c r="L128" s="12">
        <f t="shared" si="397"/>
        <v>223519.43091635359</v>
      </c>
      <c r="M128" s="12">
        <f t="shared" si="397"/>
        <v>212875.64849176531</v>
      </c>
      <c r="N128" s="12">
        <f t="shared" si="397"/>
        <v>202738.7128493003</v>
      </c>
      <c r="O128" s="12">
        <f t="shared" si="397"/>
        <v>193084.48842790505</v>
      </c>
      <c r="P128" s="12">
        <f t="shared" si="397"/>
        <v>183889.98897895718</v>
      </c>
      <c r="Q128" s="12">
        <f t="shared" si="397"/>
        <v>175133.32283710205</v>
      </c>
      <c r="R128" s="12">
        <f t="shared" si="397"/>
        <v>166793.64079724005</v>
      </c>
      <c r="S128" s="12">
        <f t="shared" si="397"/>
        <v>158851.08647356194</v>
      </c>
      <c r="T128" s="12">
        <f t="shared" si="397"/>
        <v>151286.74902243991</v>
      </c>
      <c r="U128" s="12">
        <f t="shared" si="397"/>
        <v>144082.61811660943</v>
      </c>
      <c r="V128" s="12">
        <f t="shared" si="397"/>
        <v>137221.54106343756</v>
      </c>
      <c r="W128" s="12">
        <f t="shared" si="397"/>
        <v>130687.18196517864</v>
      </c>
      <c r="X128" s="12">
        <f t="shared" si="397"/>
        <v>124463.98282397963</v>
      </c>
    </row>
    <row r="129" spans="1:27" ht="15.6" thickTop="1" thickBot="1" x14ac:dyDescent="0.35">
      <c r="B129" s="2" t="s">
        <v>10</v>
      </c>
      <c r="C129" s="7">
        <f>X129</f>
        <v>4115520.3435204038</v>
      </c>
      <c r="E129" s="12">
        <f>E128</f>
        <v>314514.28571428568</v>
      </c>
      <c r="F129" s="12">
        <f>E129+F128</f>
        <v>614051.70068027207</v>
      </c>
      <c r="G129" s="12">
        <f t="shared" ref="G129" si="398">F129+G128</f>
        <v>899325.42921930668</v>
      </c>
      <c r="H129" s="12">
        <f t="shared" ref="H129" si="399">G129+H128</f>
        <v>1171014.6944945776</v>
      </c>
      <c r="I129" s="12">
        <f t="shared" ref="I129" si="400">H129+I128</f>
        <v>1429766.3757091213</v>
      </c>
      <c r="J129" s="12">
        <f t="shared" ref="J129" si="401">I129+J128</f>
        <v>1676196.5482944013</v>
      </c>
      <c r="K129" s="12">
        <f t="shared" ref="K129" si="402">J129+K128</f>
        <v>1910891.9507565727</v>
      </c>
      <c r="L129" s="12">
        <f t="shared" ref="L129" si="403">K129+L128</f>
        <v>2134411.3816729262</v>
      </c>
      <c r="M129" s="12">
        <f t="shared" ref="M129" si="404">L129+M128</f>
        <v>2347287.0301646916</v>
      </c>
      <c r="N129" s="12">
        <f t="shared" ref="N129" si="405">M129+N128</f>
        <v>2550025.743013992</v>
      </c>
      <c r="O129" s="12">
        <f t="shared" ref="O129" si="406">N129+O128</f>
        <v>2743110.2314418969</v>
      </c>
      <c r="P129" s="12">
        <f t="shared" ref="P129" si="407">O129+P128</f>
        <v>2927000.2204208542</v>
      </c>
      <c r="Q129" s="12">
        <f t="shared" ref="Q129" si="408">P129+Q128</f>
        <v>3102133.5432579564</v>
      </c>
      <c r="R129" s="12">
        <f t="shared" ref="R129" si="409">Q129+R128</f>
        <v>3268927.1840551966</v>
      </c>
      <c r="S129" s="12">
        <f t="shared" ref="S129" si="410">R129+S128</f>
        <v>3427778.2705287584</v>
      </c>
      <c r="T129" s="12">
        <f t="shared" ref="T129" si="411">S129+T128</f>
        <v>3579065.0195511985</v>
      </c>
      <c r="U129" s="12">
        <f t="shared" ref="U129" si="412">T129+U128</f>
        <v>3723147.6376678078</v>
      </c>
      <c r="V129" s="12">
        <f t="shared" ref="V129" si="413">U129+V128</f>
        <v>3860369.1787312455</v>
      </c>
      <c r="W129" s="12">
        <f t="shared" ref="W129" si="414">V129+W128</f>
        <v>3991056.3606964243</v>
      </c>
      <c r="X129" s="13">
        <f t="shared" ref="X129" si="415">W129+X128</f>
        <v>4115520.3435204038</v>
      </c>
    </row>
    <row r="130" spans="1:27" ht="15" thickTop="1" x14ac:dyDescent="0.3"/>
    <row r="131" spans="1:27" x14ac:dyDescent="0.3">
      <c r="A131" s="2">
        <f>A124+1</f>
        <v>22</v>
      </c>
      <c r="B131" s="2" t="s">
        <v>130</v>
      </c>
      <c r="C131" s="14">
        <f>'4.scen. - Novadi'!$U$22</f>
        <v>106560</v>
      </c>
      <c r="D131" s="1"/>
      <c r="E131" s="12">
        <f t="shared" ref="E131:J131" si="416">$C131</f>
        <v>106560</v>
      </c>
      <c r="F131" s="12">
        <f t="shared" si="416"/>
        <v>106560</v>
      </c>
      <c r="G131" s="12">
        <f t="shared" si="416"/>
        <v>106560</v>
      </c>
      <c r="H131" s="12">
        <f t="shared" si="416"/>
        <v>106560</v>
      </c>
      <c r="I131" s="12">
        <f t="shared" si="416"/>
        <v>106560</v>
      </c>
      <c r="J131" s="12">
        <f t="shared" si="416"/>
        <v>106560</v>
      </c>
      <c r="K131" s="12">
        <f t="shared" ref="K131:X131" si="417">$C131</f>
        <v>106560</v>
      </c>
      <c r="L131" s="12">
        <f t="shared" si="417"/>
        <v>106560</v>
      </c>
      <c r="M131" s="12">
        <f t="shared" si="417"/>
        <v>106560</v>
      </c>
      <c r="N131" s="12">
        <f t="shared" si="417"/>
        <v>106560</v>
      </c>
      <c r="O131" s="12">
        <f t="shared" si="417"/>
        <v>106560</v>
      </c>
      <c r="P131" s="12">
        <f t="shared" si="417"/>
        <v>106560</v>
      </c>
      <c r="Q131" s="12">
        <f t="shared" si="417"/>
        <v>106560</v>
      </c>
      <c r="R131" s="12">
        <f t="shared" si="417"/>
        <v>106560</v>
      </c>
      <c r="S131" s="12">
        <f t="shared" si="417"/>
        <v>106560</v>
      </c>
      <c r="T131" s="12">
        <f t="shared" si="417"/>
        <v>106560</v>
      </c>
      <c r="U131" s="12">
        <f t="shared" si="417"/>
        <v>106560</v>
      </c>
      <c r="V131" s="12">
        <f t="shared" si="417"/>
        <v>106560</v>
      </c>
      <c r="W131" s="12">
        <f t="shared" si="417"/>
        <v>106560</v>
      </c>
      <c r="X131" s="12">
        <f t="shared" si="417"/>
        <v>106560</v>
      </c>
    </row>
    <row r="132" spans="1:27" ht="15" thickBot="1" x14ac:dyDescent="0.35">
      <c r="A132" s="2"/>
      <c r="B132" s="2" t="s">
        <v>9</v>
      </c>
      <c r="C132" s="2"/>
      <c r="D132" s="2"/>
      <c r="E132" s="12">
        <f t="shared" ref="E132:X132" si="418">E131/E$3</f>
        <v>101485.71428571428</v>
      </c>
      <c r="F132" s="12">
        <f t="shared" si="418"/>
        <v>96653.061224489793</v>
      </c>
      <c r="G132" s="12">
        <f t="shared" si="418"/>
        <v>92050.534499514077</v>
      </c>
      <c r="H132" s="12">
        <f t="shared" si="418"/>
        <v>87667.17571382293</v>
      </c>
      <c r="I132" s="12">
        <f t="shared" si="418"/>
        <v>83492.548298878974</v>
      </c>
      <c r="J132" s="12">
        <f t="shared" si="418"/>
        <v>79516.712665599014</v>
      </c>
      <c r="K132" s="12">
        <f t="shared" si="418"/>
        <v>75730.202538665733</v>
      </c>
      <c r="L132" s="12">
        <f t="shared" si="418"/>
        <v>72124.002417776879</v>
      </c>
      <c r="M132" s="12">
        <f t="shared" si="418"/>
        <v>68689.52611216846</v>
      </c>
      <c r="N132" s="12">
        <f t="shared" si="418"/>
        <v>65418.596297303295</v>
      </c>
      <c r="O132" s="12">
        <f t="shared" si="418"/>
        <v>62303.425045050753</v>
      </c>
      <c r="P132" s="12">
        <f t="shared" si="418"/>
        <v>59336.595281000715</v>
      </c>
      <c r="Q132" s="12">
        <f t="shared" si="418"/>
        <v>56511.043124762582</v>
      </c>
      <c r="R132" s="12">
        <f t="shared" si="418"/>
        <v>53820.041071202453</v>
      </c>
      <c r="S132" s="12">
        <f t="shared" si="418"/>
        <v>51257.181972573759</v>
      </c>
      <c r="T132" s="12">
        <f t="shared" si="418"/>
        <v>48816.363783403576</v>
      </c>
      <c r="U132" s="12">
        <f t="shared" si="418"/>
        <v>46491.775031812926</v>
      </c>
      <c r="V132" s="12">
        <f t="shared" si="418"/>
        <v>44277.88098267898</v>
      </c>
      <c r="W132" s="12">
        <f t="shared" si="418"/>
        <v>42169.410459694263</v>
      </c>
      <c r="X132" s="12">
        <f t="shared" si="418"/>
        <v>40161.343294946913</v>
      </c>
      <c r="Z132" s="5"/>
      <c r="AA132" s="4"/>
    </row>
    <row r="133" spans="1:27" ht="15.6" thickTop="1" thickBot="1" x14ac:dyDescent="0.35">
      <c r="A133" s="2"/>
      <c r="B133" s="2" t="s">
        <v>10</v>
      </c>
      <c r="C133" s="7">
        <f>X133</f>
        <v>1327973.1341010605</v>
      </c>
      <c r="D133" s="2"/>
      <c r="E133" s="12">
        <f>E132</f>
        <v>101485.71428571428</v>
      </c>
      <c r="F133" s="12">
        <f t="shared" ref="F133:X133" si="419">E133+F132</f>
        <v>198138.77551020408</v>
      </c>
      <c r="G133" s="12">
        <f t="shared" si="419"/>
        <v>290189.31000971817</v>
      </c>
      <c r="H133" s="12">
        <f t="shared" si="419"/>
        <v>377856.48572354112</v>
      </c>
      <c r="I133" s="12">
        <f t="shared" si="419"/>
        <v>461349.03402242006</v>
      </c>
      <c r="J133" s="12">
        <f t="shared" si="419"/>
        <v>540865.74668801902</v>
      </c>
      <c r="K133" s="12">
        <f t="shared" si="419"/>
        <v>616595.94922668475</v>
      </c>
      <c r="L133" s="12">
        <f t="shared" si="419"/>
        <v>688719.9516444616</v>
      </c>
      <c r="M133" s="12">
        <f t="shared" si="419"/>
        <v>757409.47775663005</v>
      </c>
      <c r="N133" s="12">
        <f t="shared" si="419"/>
        <v>822828.07405393338</v>
      </c>
      <c r="O133" s="12">
        <f t="shared" si="419"/>
        <v>885131.49909898418</v>
      </c>
      <c r="P133" s="12">
        <f t="shared" si="419"/>
        <v>944468.09437998489</v>
      </c>
      <c r="Q133" s="12">
        <f t="shared" si="419"/>
        <v>1000979.1375047475</v>
      </c>
      <c r="R133" s="12">
        <f t="shared" si="419"/>
        <v>1054799.17857595</v>
      </c>
      <c r="S133" s="12">
        <f t="shared" si="419"/>
        <v>1106056.3605485237</v>
      </c>
      <c r="T133" s="12">
        <f t="shared" si="419"/>
        <v>1154872.7243319273</v>
      </c>
      <c r="U133" s="12">
        <f t="shared" si="419"/>
        <v>1201364.4993637402</v>
      </c>
      <c r="V133" s="12">
        <f t="shared" si="419"/>
        <v>1245642.3803464193</v>
      </c>
      <c r="W133" s="12">
        <f t="shared" si="419"/>
        <v>1287811.7908061135</v>
      </c>
      <c r="X133" s="13">
        <f t="shared" si="419"/>
        <v>1327973.1341010605</v>
      </c>
    </row>
    <row r="134" spans="1:27" ht="15" thickTop="1" x14ac:dyDescent="0.3">
      <c r="B134" s="2" t="s">
        <v>131</v>
      </c>
      <c r="C134" s="15">
        <f>'4.scen. - Novadi'!$Q$22</f>
        <v>16560</v>
      </c>
      <c r="E134" s="12">
        <f>$C134</f>
        <v>16560</v>
      </c>
      <c r="F134" s="12">
        <f t="shared" ref="F134:X134" si="420">$C134</f>
        <v>16560</v>
      </c>
      <c r="G134" s="12">
        <f t="shared" si="420"/>
        <v>16560</v>
      </c>
      <c r="H134" s="12">
        <f t="shared" si="420"/>
        <v>16560</v>
      </c>
      <c r="I134" s="12">
        <f t="shared" si="420"/>
        <v>16560</v>
      </c>
      <c r="J134" s="12">
        <f t="shared" si="420"/>
        <v>16560</v>
      </c>
      <c r="K134" s="12">
        <f t="shared" si="420"/>
        <v>16560</v>
      </c>
      <c r="L134" s="12">
        <f t="shared" si="420"/>
        <v>16560</v>
      </c>
      <c r="M134" s="12">
        <f t="shared" si="420"/>
        <v>16560</v>
      </c>
      <c r="N134" s="12">
        <f t="shared" si="420"/>
        <v>16560</v>
      </c>
      <c r="O134" s="12">
        <f t="shared" si="420"/>
        <v>16560</v>
      </c>
      <c r="P134" s="12">
        <f t="shared" si="420"/>
        <v>16560</v>
      </c>
      <c r="Q134" s="12">
        <f t="shared" si="420"/>
        <v>16560</v>
      </c>
      <c r="R134" s="12">
        <f t="shared" si="420"/>
        <v>16560</v>
      </c>
      <c r="S134" s="12">
        <f t="shared" si="420"/>
        <v>16560</v>
      </c>
      <c r="T134" s="12">
        <f t="shared" si="420"/>
        <v>16560</v>
      </c>
      <c r="U134" s="12">
        <f t="shared" si="420"/>
        <v>16560</v>
      </c>
      <c r="V134" s="12">
        <f t="shared" si="420"/>
        <v>16560</v>
      </c>
      <c r="W134" s="12">
        <f t="shared" si="420"/>
        <v>16560</v>
      </c>
      <c r="X134" s="12">
        <f t="shared" si="420"/>
        <v>16560</v>
      </c>
    </row>
    <row r="135" spans="1:27" ht="15" thickBot="1" x14ac:dyDescent="0.35">
      <c r="B135" s="2" t="s">
        <v>9</v>
      </c>
      <c r="E135" s="12">
        <f t="shared" ref="E135:X135" si="421">E134/E$3</f>
        <v>15771.428571428571</v>
      </c>
      <c r="F135" s="12">
        <f t="shared" si="421"/>
        <v>15020.408163265305</v>
      </c>
      <c r="G135" s="12">
        <f t="shared" si="421"/>
        <v>14305.150631681243</v>
      </c>
      <c r="H135" s="12">
        <f t="shared" si="421"/>
        <v>13623.952982553563</v>
      </c>
      <c r="I135" s="12">
        <f t="shared" si="421"/>
        <v>12975.193316717678</v>
      </c>
      <c r="J135" s="12">
        <f t="shared" si="421"/>
        <v>12357.32696830255</v>
      </c>
      <c r="K135" s="12">
        <f t="shared" si="421"/>
        <v>11768.882826954808</v>
      </c>
      <c r="L135" s="12">
        <f t="shared" si="421"/>
        <v>11208.459835195057</v>
      </c>
      <c r="M135" s="12">
        <f t="shared" si="421"/>
        <v>10674.723652566719</v>
      </c>
      <c r="N135" s="12">
        <f t="shared" si="421"/>
        <v>10166.403478634971</v>
      </c>
      <c r="O135" s="12">
        <f t="shared" si="421"/>
        <v>9682.2890272714012</v>
      </c>
      <c r="P135" s="12">
        <f t="shared" si="421"/>
        <v>9221.2276450203808</v>
      </c>
      <c r="Q135" s="12">
        <f t="shared" si="421"/>
        <v>8782.1215666860771</v>
      </c>
      <c r="R135" s="12">
        <f t="shared" si="421"/>
        <v>8363.9253016057864</v>
      </c>
      <c r="S135" s="12">
        <f t="shared" si="421"/>
        <v>7965.6431443864631</v>
      </c>
      <c r="T135" s="12">
        <f t="shared" si="421"/>
        <v>7586.3268041775827</v>
      </c>
      <c r="U135" s="12">
        <f t="shared" si="421"/>
        <v>7225.0731468357926</v>
      </c>
      <c r="V135" s="12">
        <f t="shared" si="421"/>
        <v>6881.0220446055173</v>
      </c>
      <c r="W135" s="12">
        <f t="shared" si="421"/>
        <v>6553.3543281957309</v>
      </c>
      <c r="X135" s="12">
        <f t="shared" si="421"/>
        <v>6241.2898363768854</v>
      </c>
    </row>
    <row r="136" spans="1:27" ht="15.6" thickTop="1" thickBot="1" x14ac:dyDescent="0.35">
      <c r="B136" s="2" t="s">
        <v>10</v>
      </c>
      <c r="C136" s="7">
        <f>X136</f>
        <v>206374.20327246207</v>
      </c>
      <c r="E136" s="12">
        <f>E135</f>
        <v>15771.428571428571</v>
      </c>
      <c r="F136" s="12">
        <f>E136+F135</f>
        <v>30791.836734693876</v>
      </c>
      <c r="G136" s="12">
        <f t="shared" ref="G136" si="422">F136+G135</f>
        <v>45096.98736637512</v>
      </c>
      <c r="H136" s="12">
        <f t="shared" ref="H136" si="423">G136+H135</f>
        <v>58720.940348928685</v>
      </c>
      <c r="I136" s="12">
        <f t="shared" ref="I136" si="424">H136+I135</f>
        <v>71696.133665646368</v>
      </c>
      <c r="J136" s="12">
        <f t="shared" ref="J136" si="425">I136+J135</f>
        <v>84053.460633948911</v>
      </c>
      <c r="K136" s="12">
        <f t="shared" ref="K136" si="426">J136+K135</f>
        <v>95822.343460903721</v>
      </c>
      <c r="L136" s="12">
        <f t="shared" ref="L136" si="427">K136+L135</f>
        <v>107030.80329609878</v>
      </c>
      <c r="M136" s="12">
        <f t="shared" ref="M136" si="428">L136+M135</f>
        <v>117705.5269486655</v>
      </c>
      <c r="N136" s="12">
        <f t="shared" ref="N136" si="429">M136+N135</f>
        <v>127871.93042730047</v>
      </c>
      <c r="O136" s="12">
        <f t="shared" ref="O136" si="430">N136+O135</f>
        <v>137554.21945457187</v>
      </c>
      <c r="P136" s="12">
        <f t="shared" ref="P136" si="431">O136+P135</f>
        <v>146775.44709959225</v>
      </c>
      <c r="Q136" s="12">
        <f t="shared" ref="Q136" si="432">P136+Q135</f>
        <v>155557.56866627833</v>
      </c>
      <c r="R136" s="12">
        <f t="shared" ref="R136" si="433">Q136+R135</f>
        <v>163921.4939678841</v>
      </c>
      <c r="S136" s="12">
        <f t="shared" ref="S136" si="434">R136+S135</f>
        <v>171887.13711227058</v>
      </c>
      <c r="T136" s="12">
        <f t="shared" ref="T136" si="435">S136+T135</f>
        <v>179473.46391644815</v>
      </c>
      <c r="U136" s="12">
        <f t="shared" ref="U136" si="436">T136+U135</f>
        <v>186698.53706328393</v>
      </c>
      <c r="V136" s="12">
        <f t="shared" ref="V136" si="437">U136+V135</f>
        <v>193579.55910788945</v>
      </c>
      <c r="W136" s="12">
        <f t="shared" ref="W136" si="438">V136+W135</f>
        <v>200132.91343608519</v>
      </c>
      <c r="X136" s="13">
        <f t="shared" ref="X136" si="439">W136+X135</f>
        <v>206374.20327246207</v>
      </c>
    </row>
    <row r="137" spans="1:27" ht="15" thickTop="1" x14ac:dyDescent="0.3"/>
    <row r="138" spans="1:27" x14ac:dyDescent="0.3">
      <c r="A138" s="2">
        <f>A131+1</f>
        <v>23</v>
      </c>
      <c r="B138" s="2" t="s">
        <v>130</v>
      </c>
      <c r="C138" s="14">
        <f>'4.scen. - Novadi'!$U$23</f>
        <v>682200</v>
      </c>
      <c r="D138" s="1"/>
      <c r="E138" s="12">
        <f t="shared" ref="E138:J138" si="440">$C138</f>
        <v>682200</v>
      </c>
      <c r="F138" s="12">
        <f t="shared" si="440"/>
        <v>682200</v>
      </c>
      <c r="G138" s="12">
        <f t="shared" si="440"/>
        <v>682200</v>
      </c>
      <c r="H138" s="12">
        <f t="shared" si="440"/>
        <v>682200</v>
      </c>
      <c r="I138" s="12">
        <f t="shared" si="440"/>
        <v>682200</v>
      </c>
      <c r="J138" s="12">
        <f t="shared" si="440"/>
        <v>682200</v>
      </c>
      <c r="K138" s="12">
        <f t="shared" ref="K138:X138" si="441">$C138</f>
        <v>682200</v>
      </c>
      <c r="L138" s="12">
        <f t="shared" si="441"/>
        <v>682200</v>
      </c>
      <c r="M138" s="12">
        <f t="shared" si="441"/>
        <v>682200</v>
      </c>
      <c r="N138" s="12">
        <f t="shared" si="441"/>
        <v>682200</v>
      </c>
      <c r="O138" s="12">
        <f t="shared" si="441"/>
        <v>682200</v>
      </c>
      <c r="P138" s="12">
        <f t="shared" si="441"/>
        <v>682200</v>
      </c>
      <c r="Q138" s="12">
        <f t="shared" si="441"/>
        <v>682200</v>
      </c>
      <c r="R138" s="12">
        <f t="shared" si="441"/>
        <v>682200</v>
      </c>
      <c r="S138" s="12">
        <f t="shared" si="441"/>
        <v>682200</v>
      </c>
      <c r="T138" s="12">
        <f t="shared" si="441"/>
        <v>682200</v>
      </c>
      <c r="U138" s="12">
        <f t="shared" si="441"/>
        <v>682200</v>
      </c>
      <c r="V138" s="12">
        <f t="shared" si="441"/>
        <v>682200</v>
      </c>
      <c r="W138" s="12">
        <f t="shared" si="441"/>
        <v>682200</v>
      </c>
      <c r="X138" s="12">
        <f t="shared" si="441"/>
        <v>682200</v>
      </c>
    </row>
    <row r="139" spans="1:27" ht="15" thickBot="1" x14ac:dyDescent="0.35">
      <c r="A139" s="2"/>
      <c r="B139" s="2" t="s">
        <v>9</v>
      </c>
      <c r="C139" s="2"/>
      <c r="D139" s="2"/>
      <c r="E139" s="12">
        <f t="shared" ref="E139:X139" si="442">E138/E$3</f>
        <v>649714.28571428568</v>
      </c>
      <c r="F139" s="12">
        <f t="shared" si="442"/>
        <v>618775.51020408166</v>
      </c>
      <c r="G139" s="12">
        <f t="shared" si="442"/>
        <v>589310.00971817295</v>
      </c>
      <c r="H139" s="12">
        <f t="shared" si="442"/>
        <v>561247.62830302177</v>
      </c>
      <c r="I139" s="12">
        <f t="shared" si="442"/>
        <v>534521.55076478259</v>
      </c>
      <c r="J139" s="12">
        <f t="shared" si="442"/>
        <v>509068.14358550723</v>
      </c>
      <c r="K139" s="12">
        <f t="shared" si="442"/>
        <v>484826.80341476877</v>
      </c>
      <c r="L139" s="12">
        <f t="shared" si="442"/>
        <v>461739.81277597026</v>
      </c>
      <c r="M139" s="12">
        <f t="shared" si="442"/>
        <v>439752.2026437812</v>
      </c>
      <c r="N139" s="12">
        <f t="shared" si="442"/>
        <v>418811.62156550586</v>
      </c>
      <c r="O139" s="12">
        <f t="shared" si="442"/>
        <v>398868.21101476747</v>
      </c>
      <c r="P139" s="12">
        <f t="shared" si="442"/>
        <v>379874.48668073089</v>
      </c>
      <c r="Q139" s="12">
        <f t="shared" si="442"/>
        <v>361785.22541021992</v>
      </c>
      <c r="R139" s="12">
        <f t="shared" si="442"/>
        <v>344557.35753354273</v>
      </c>
      <c r="S139" s="12">
        <f t="shared" si="442"/>
        <v>328149.8643176597</v>
      </c>
      <c r="T139" s="12">
        <f t="shared" si="442"/>
        <v>312523.68030253303</v>
      </c>
      <c r="U139" s="12">
        <f t="shared" si="442"/>
        <v>297641.60028812668</v>
      </c>
      <c r="V139" s="12">
        <f t="shared" si="442"/>
        <v>283468.19075059687</v>
      </c>
      <c r="W139" s="12">
        <f t="shared" si="442"/>
        <v>269969.70547675889</v>
      </c>
      <c r="X139" s="12">
        <f t="shared" si="442"/>
        <v>257114.00521596085</v>
      </c>
      <c r="Z139" s="5"/>
      <c r="AA139" s="4"/>
    </row>
    <row r="140" spans="1:27" ht="15.6" thickTop="1" thickBot="1" x14ac:dyDescent="0.35">
      <c r="A140" s="2"/>
      <c r="B140" s="2" t="s">
        <v>10</v>
      </c>
      <c r="C140" s="7">
        <f>X140</f>
        <v>8501719.8956807759</v>
      </c>
      <c r="D140" s="2"/>
      <c r="E140" s="12">
        <f>E139</f>
        <v>649714.28571428568</v>
      </c>
      <c r="F140" s="12">
        <f t="shared" ref="F140:X140" si="443">E140+F139</f>
        <v>1268489.7959183673</v>
      </c>
      <c r="G140" s="12">
        <f t="shared" si="443"/>
        <v>1857799.8056365403</v>
      </c>
      <c r="H140" s="12">
        <f t="shared" si="443"/>
        <v>2419047.4339395622</v>
      </c>
      <c r="I140" s="12">
        <f t="shared" si="443"/>
        <v>2953568.9847043445</v>
      </c>
      <c r="J140" s="12">
        <f t="shared" si="443"/>
        <v>3462637.1282898518</v>
      </c>
      <c r="K140" s="12">
        <f t="shared" si="443"/>
        <v>3947463.9317046208</v>
      </c>
      <c r="L140" s="12">
        <f t="shared" si="443"/>
        <v>4409203.7444805913</v>
      </c>
      <c r="M140" s="12">
        <f t="shared" si="443"/>
        <v>4848955.9471243722</v>
      </c>
      <c r="N140" s="12">
        <f t="shared" si="443"/>
        <v>5267767.5686898781</v>
      </c>
      <c r="O140" s="12">
        <f t="shared" si="443"/>
        <v>5666635.7797046453</v>
      </c>
      <c r="P140" s="12">
        <f t="shared" si="443"/>
        <v>6046510.2663853765</v>
      </c>
      <c r="Q140" s="12">
        <f t="shared" si="443"/>
        <v>6408295.4917955967</v>
      </c>
      <c r="R140" s="12">
        <f t="shared" si="443"/>
        <v>6752852.8493291391</v>
      </c>
      <c r="S140" s="12">
        <f t="shared" si="443"/>
        <v>7081002.7136467984</v>
      </c>
      <c r="T140" s="12">
        <f t="shared" si="443"/>
        <v>7393526.3939493317</v>
      </c>
      <c r="U140" s="12">
        <f t="shared" si="443"/>
        <v>7691167.9942374583</v>
      </c>
      <c r="V140" s="12">
        <f t="shared" si="443"/>
        <v>7974636.1849880554</v>
      </c>
      <c r="W140" s="12">
        <f t="shared" si="443"/>
        <v>8244605.8904648144</v>
      </c>
      <c r="X140" s="13">
        <f t="shared" si="443"/>
        <v>8501719.8956807759</v>
      </c>
    </row>
    <row r="141" spans="1:27" ht="15" thickTop="1" x14ac:dyDescent="0.3">
      <c r="B141" s="2" t="s">
        <v>131</v>
      </c>
      <c r="C141" s="15">
        <f>'4.scen. - Novadi'!$Q$23</f>
        <v>341640</v>
      </c>
      <c r="E141" s="12">
        <f>$C141</f>
        <v>341640</v>
      </c>
      <c r="F141" s="12">
        <f t="shared" ref="F141:X141" si="444">$C141</f>
        <v>341640</v>
      </c>
      <c r="G141" s="12">
        <f t="shared" si="444"/>
        <v>341640</v>
      </c>
      <c r="H141" s="12">
        <f t="shared" si="444"/>
        <v>341640</v>
      </c>
      <c r="I141" s="12">
        <f t="shared" si="444"/>
        <v>341640</v>
      </c>
      <c r="J141" s="12">
        <f t="shared" si="444"/>
        <v>341640</v>
      </c>
      <c r="K141" s="12">
        <f t="shared" si="444"/>
        <v>341640</v>
      </c>
      <c r="L141" s="12">
        <f t="shared" si="444"/>
        <v>341640</v>
      </c>
      <c r="M141" s="12">
        <f t="shared" si="444"/>
        <v>341640</v>
      </c>
      <c r="N141" s="12">
        <f t="shared" si="444"/>
        <v>341640</v>
      </c>
      <c r="O141" s="12">
        <f t="shared" si="444"/>
        <v>341640</v>
      </c>
      <c r="P141" s="12">
        <f t="shared" si="444"/>
        <v>341640</v>
      </c>
      <c r="Q141" s="12">
        <f t="shared" si="444"/>
        <v>341640</v>
      </c>
      <c r="R141" s="12">
        <f t="shared" si="444"/>
        <v>341640</v>
      </c>
      <c r="S141" s="12">
        <f t="shared" si="444"/>
        <v>341640</v>
      </c>
      <c r="T141" s="12">
        <f t="shared" si="444"/>
        <v>341640</v>
      </c>
      <c r="U141" s="12">
        <f t="shared" si="444"/>
        <v>341640</v>
      </c>
      <c r="V141" s="12">
        <f t="shared" si="444"/>
        <v>341640</v>
      </c>
      <c r="W141" s="12">
        <f t="shared" si="444"/>
        <v>341640</v>
      </c>
      <c r="X141" s="12">
        <f t="shared" si="444"/>
        <v>341640</v>
      </c>
    </row>
    <row r="142" spans="1:27" ht="15" thickBot="1" x14ac:dyDescent="0.35">
      <c r="B142" s="2" t="s">
        <v>9</v>
      </c>
      <c r="E142" s="12">
        <f t="shared" ref="E142:X142" si="445">E141/E$3</f>
        <v>325371.42857142858</v>
      </c>
      <c r="F142" s="12">
        <f t="shared" si="445"/>
        <v>309877.55102040817</v>
      </c>
      <c r="G142" s="12">
        <f t="shared" si="445"/>
        <v>295121.47716229345</v>
      </c>
      <c r="H142" s="12">
        <f t="shared" si="445"/>
        <v>281068.07348789851</v>
      </c>
      <c r="I142" s="12">
        <f t="shared" si="445"/>
        <v>267683.87951228424</v>
      </c>
      <c r="J142" s="12">
        <f t="shared" si="445"/>
        <v>254937.02810693739</v>
      </c>
      <c r="K142" s="12">
        <f t="shared" si="445"/>
        <v>242797.16962565464</v>
      </c>
      <c r="L142" s="12">
        <f t="shared" si="445"/>
        <v>231235.3996434806</v>
      </c>
      <c r="M142" s="12">
        <f t="shared" si="445"/>
        <v>220224.19013664819</v>
      </c>
      <c r="N142" s="12">
        <f t="shared" si="445"/>
        <v>209737.32393966496</v>
      </c>
      <c r="O142" s="12">
        <f t="shared" si="445"/>
        <v>199749.83232349041</v>
      </c>
      <c r="P142" s="12">
        <f t="shared" si="445"/>
        <v>190237.93554618134</v>
      </c>
      <c r="Q142" s="12">
        <f t="shared" si="445"/>
        <v>181178.9862344584</v>
      </c>
      <c r="R142" s="12">
        <f t="shared" si="445"/>
        <v>172551.41546138894</v>
      </c>
      <c r="S142" s="12">
        <f t="shared" si="445"/>
        <v>164334.68139179898</v>
      </c>
      <c r="T142" s="12">
        <f t="shared" si="445"/>
        <v>156509.22037314187</v>
      </c>
      <c r="U142" s="12">
        <f t="shared" si="445"/>
        <v>149056.40035537319</v>
      </c>
      <c r="V142" s="12">
        <f t="shared" si="445"/>
        <v>141958.47652892687</v>
      </c>
      <c r="W142" s="12">
        <f t="shared" si="445"/>
        <v>135198.54907516844</v>
      </c>
      <c r="X142" s="12">
        <f t="shared" si="445"/>
        <v>128760.52292873184</v>
      </c>
    </row>
    <row r="143" spans="1:27" ht="15.6" thickTop="1" thickBot="1" x14ac:dyDescent="0.35">
      <c r="B143" s="2" t="s">
        <v>10</v>
      </c>
      <c r="C143" s="7">
        <f>X143</f>
        <v>4257589.5414253585</v>
      </c>
      <c r="E143" s="12">
        <f>E142</f>
        <v>325371.42857142858</v>
      </c>
      <c r="F143" s="12">
        <f>E143+F142</f>
        <v>635248.97959183669</v>
      </c>
      <c r="G143" s="12">
        <f t="shared" ref="G143" si="446">F143+G142</f>
        <v>930370.45675413008</v>
      </c>
      <c r="H143" s="12">
        <f t="shared" ref="H143" si="447">G143+H142</f>
        <v>1211438.5302420286</v>
      </c>
      <c r="I143" s="12">
        <f t="shared" ref="I143" si="448">H143+I142</f>
        <v>1479122.4097543128</v>
      </c>
      <c r="J143" s="12">
        <f t="shared" ref="J143" si="449">I143+J142</f>
        <v>1734059.4378612502</v>
      </c>
      <c r="K143" s="12">
        <f t="shared" ref="K143" si="450">J143+K142</f>
        <v>1976856.6074869048</v>
      </c>
      <c r="L143" s="12">
        <f t="shared" ref="L143" si="451">K143+L142</f>
        <v>2208092.0071303854</v>
      </c>
      <c r="M143" s="12">
        <f t="shared" ref="M143" si="452">L143+M142</f>
        <v>2428316.1972670336</v>
      </c>
      <c r="N143" s="12">
        <f t="shared" ref="N143" si="453">M143+N142</f>
        <v>2638053.5212066984</v>
      </c>
      <c r="O143" s="12">
        <f t="shared" ref="O143" si="454">N143+O142</f>
        <v>2837803.353530189</v>
      </c>
      <c r="P143" s="12">
        <f t="shared" ref="P143" si="455">O143+P142</f>
        <v>3028041.2890763702</v>
      </c>
      <c r="Q143" s="12">
        <f t="shared" ref="Q143" si="456">P143+Q142</f>
        <v>3209220.2753108284</v>
      </c>
      <c r="R143" s="12">
        <f t="shared" ref="R143" si="457">Q143+R142</f>
        <v>3381771.6907722172</v>
      </c>
      <c r="S143" s="12">
        <f t="shared" ref="S143" si="458">R143+S142</f>
        <v>3546106.3721640161</v>
      </c>
      <c r="T143" s="12">
        <f t="shared" ref="T143" si="459">S143+T142</f>
        <v>3702615.5925371582</v>
      </c>
      <c r="U143" s="12">
        <f t="shared" ref="U143" si="460">T143+U142</f>
        <v>3851671.9928925312</v>
      </c>
      <c r="V143" s="12">
        <f t="shared" ref="V143" si="461">U143+V142</f>
        <v>3993630.469421458</v>
      </c>
      <c r="W143" s="12">
        <f t="shared" ref="W143" si="462">V143+W142</f>
        <v>4128829.0184966265</v>
      </c>
      <c r="X143" s="13">
        <f t="shared" ref="X143" si="463">W143+X142</f>
        <v>4257589.5414253585</v>
      </c>
    </row>
    <row r="144" spans="1:27" ht="15" thickTop="1" x14ac:dyDescent="0.3"/>
    <row r="145" spans="1:27" x14ac:dyDescent="0.3">
      <c r="A145" s="2">
        <f>A138+1</f>
        <v>24</v>
      </c>
      <c r="B145" s="2" t="s">
        <v>130</v>
      </c>
      <c r="C145" s="14">
        <f>'4.scen. - Novadi'!$U$24</f>
        <v>145860</v>
      </c>
      <c r="D145" s="1"/>
      <c r="E145" s="12">
        <f t="shared" ref="E145:J145" si="464">$C145</f>
        <v>145860</v>
      </c>
      <c r="F145" s="12">
        <f t="shared" si="464"/>
        <v>145860</v>
      </c>
      <c r="G145" s="12">
        <f t="shared" si="464"/>
        <v>145860</v>
      </c>
      <c r="H145" s="12">
        <f t="shared" si="464"/>
        <v>145860</v>
      </c>
      <c r="I145" s="12">
        <f t="shared" si="464"/>
        <v>145860</v>
      </c>
      <c r="J145" s="12">
        <f t="shared" si="464"/>
        <v>145860</v>
      </c>
      <c r="K145" s="12">
        <f t="shared" ref="K145:X145" si="465">$C145</f>
        <v>145860</v>
      </c>
      <c r="L145" s="12">
        <f t="shared" si="465"/>
        <v>145860</v>
      </c>
      <c r="M145" s="12">
        <f t="shared" si="465"/>
        <v>145860</v>
      </c>
      <c r="N145" s="12">
        <f t="shared" si="465"/>
        <v>145860</v>
      </c>
      <c r="O145" s="12">
        <f t="shared" si="465"/>
        <v>145860</v>
      </c>
      <c r="P145" s="12">
        <f t="shared" si="465"/>
        <v>145860</v>
      </c>
      <c r="Q145" s="12">
        <f t="shared" si="465"/>
        <v>145860</v>
      </c>
      <c r="R145" s="12">
        <f t="shared" si="465"/>
        <v>145860</v>
      </c>
      <c r="S145" s="12">
        <f t="shared" si="465"/>
        <v>145860</v>
      </c>
      <c r="T145" s="12">
        <f t="shared" si="465"/>
        <v>145860</v>
      </c>
      <c r="U145" s="12">
        <f t="shared" si="465"/>
        <v>145860</v>
      </c>
      <c r="V145" s="12">
        <f t="shared" si="465"/>
        <v>145860</v>
      </c>
      <c r="W145" s="12">
        <f t="shared" si="465"/>
        <v>145860</v>
      </c>
      <c r="X145" s="12">
        <f t="shared" si="465"/>
        <v>145860</v>
      </c>
    </row>
    <row r="146" spans="1:27" ht="15" thickBot="1" x14ac:dyDescent="0.35">
      <c r="A146" s="2"/>
      <c r="B146" s="2" t="s">
        <v>9</v>
      </c>
      <c r="C146" s="2"/>
      <c r="D146" s="2"/>
      <c r="E146" s="12">
        <f t="shared" ref="E146:X146" si="466">E145/E$3</f>
        <v>138914.28571428571</v>
      </c>
      <c r="F146" s="12">
        <f t="shared" si="466"/>
        <v>132299.31972789115</v>
      </c>
      <c r="G146" s="12">
        <f t="shared" si="466"/>
        <v>125999.35212180109</v>
      </c>
      <c r="H146" s="12">
        <f t="shared" si="466"/>
        <v>119999.38297314389</v>
      </c>
      <c r="I146" s="12">
        <f t="shared" si="466"/>
        <v>114285.1266410894</v>
      </c>
      <c r="J146" s="12">
        <f t="shared" si="466"/>
        <v>108842.97775341847</v>
      </c>
      <c r="K146" s="12">
        <f t="shared" si="466"/>
        <v>103659.9788127795</v>
      </c>
      <c r="L146" s="12">
        <f t="shared" si="466"/>
        <v>98723.789345504279</v>
      </c>
      <c r="M146" s="12">
        <f t="shared" si="466"/>
        <v>94022.656519527882</v>
      </c>
      <c r="N146" s="12">
        <f t="shared" si="466"/>
        <v>89545.387161455132</v>
      </c>
      <c r="O146" s="12">
        <f t="shared" si="466"/>
        <v>85281.321106147734</v>
      </c>
      <c r="P146" s="12">
        <f t="shared" si="466"/>
        <v>81220.305815378786</v>
      </c>
      <c r="Q146" s="12">
        <f t="shared" si="466"/>
        <v>77352.672205122653</v>
      </c>
      <c r="R146" s="12">
        <f t="shared" si="466"/>
        <v>73669.211623926327</v>
      </c>
      <c r="S146" s="12">
        <f t="shared" si="466"/>
        <v>70161.153927548876</v>
      </c>
      <c r="T146" s="12">
        <f t="shared" si="466"/>
        <v>66820.146597665589</v>
      </c>
      <c r="U146" s="12">
        <f t="shared" si="466"/>
        <v>63638.23485491961</v>
      </c>
      <c r="V146" s="12">
        <f t="shared" si="466"/>
        <v>60607.842718971056</v>
      </c>
      <c r="W146" s="12">
        <f t="shared" si="466"/>
        <v>57721.75497044863</v>
      </c>
      <c r="X146" s="12">
        <f t="shared" si="466"/>
        <v>54973.099971855831</v>
      </c>
      <c r="Z146" s="5"/>
      <c r="AA146" s="4"/>
    </row>
    <row r="147" spans="1:27" ht="15.6" thickTop="1" thickBot="1" x14ac:dyDescent="0.35">
      <c r="A147" s="2"/>
      <c r="B147" s="2" t="s">
        <v>10</v>
      </c>
      <c r="C147" s="7">
        <f>X147</f>
        <v>1817738.0005628811</v>
      </c>
      <c r="D147" s="2"/>
      <c r="E147" s="12">
        <f>E146</f>
        <v>138914.28571428571</v>
      </c>
      <c r="F147" s="12">
        <f t="shared" ref="F147:X147" si="467">E147+F146</f>
        <v>271213.60544217686</v>
      </c>
      <c r="G147" s="12">
        <f t="shared" si="467"/>
        <v>397212.95756397792</v>
      </c>
      <c r="H147" s="12">
        <f t="shared" si="467"/>
        <v>517212.34053712181</v>
      </c>
      <c r="I147" s="12">
        <f t="shared" si="467"/>
        <v>631497.4671782112</v>
      </c>
      <c r="J147" s="12">
        <f t="shared" si="467"/>
        <v>740340.4449316297</v>
      </c>
      <c r="K147" s="12">
        <f t="shared" si="467"/>
        <v>844000.42374440923</v>
      </c>
      <c r="L147" s="12">
        <f t="shared" si="467"/>
        <v>942724.21308991348</v>
      </c>
      <c r="M147" s="12">
        <f t="shared" si="467"/>
        <v>1036746.8696094414</v>
      </c>
      <c r="N147" s="12">
        <f t="shared" si="467"/>
        <v>1126292.2567708965</v>
      </c>
      <c r="O147" s="12">
        <f t="shared" si="467"/>
        <v>1211573.5778770442</v>
      </c>
      <c r="P147" s="12">
        <f t="shared" si="467"/>
        <v>1292793.8836924229</v>
      </c>
      <c r="Q147" s="12">
        <f t="shared" si="467"/>
        <v>1370146.5558975455</v>
      </c>
      <c r="R147" s="12">
        <f t="shared" si="467"/>
        <v>1443815.7675214719</v>
      </c>
      <c r="S147" s="12">
        <f t="shared" si="467"/>
        <v>1513976.9214490207</v>
      </c>
      <c r="T147" s="12">
        <f t="shared" si="467"/>
        <v>1580797.0680466862</v>
      </c>
      <c r="U147" s="12">
        <f t="shared" si="467"/>
        <v>1644435.3029016058</v>
      </c>
      <c r="V147" s="12">
        <f t="shared" si="467"/>
        <v>1705043.1456205768</v>
      </c>
      <c r="W147" s="12">
        <f t="shared" si="467"/>
        <v>1762764.9005910254</v>
      </c>
      <c r="X147" s="13">
        <f t="shared" si="467"/>
        <v>1817738.0005628811</v>
      </c>
    </row>
    <row r="148" spans="1:27" ht="15" thickTop="1" x14ac:dyDescent="0.3">
      <c r="B148" s="2" t="s">
        <v>131</v>
      </c>
      <c r="C148" s="15">
        <f>'4.scen. - Novadi'!$Q$24</f>
        <v>54960</v>
      </c>
      <c r="E148" s="12">
        <f>$C148</f>
        <v>54960</v>
      </c>
      <c r="F148" s="12">
        <f t="shared" ref="F148:X148" si="468">$C148</f>
        <v>54960</v>
      </c>
      <c r="G148" s="12">
        <f t="shared" si="468"/>
        <v>54960</v>
      </c>
      <c r="H148" s="12">
        <f t="shared" si="468"/>
        <v>54960</v>
      </c>
      <c r="I148" s="12">
        <f t="shared" si="468"/>
        <v>54960</v>
      </c>
      <c r="J148" s="12">
        <f t="shared" si="468"/>
        <v>54960</v>
      </c>
      <c r="K148" s="12">
        <f t="shared" si="468"/>
        <v>54960</v>
      </c>
      <c r="L148" s="12">
        <f t="shared" si="468"/>
        <v>54960</v>
      </c>
      <c r="M148" s="12">
        <f t="shared" si="468"/>
        <v>54960</v>
      </c>
      <c r="N148" s="12">
        <f t="shared" si="468"/>
        <v>54960</v>
      </c>
      <c r="O148" s="12">
        <f t="shared" si="468"/>
        <v>54960</v>
      </c>
      <c r="P148" s="12">
        <f t="shared" si="468"/>
        <v>54960</v>
      </c>
      <c r="Q148" s="12">
        <f t="shared" si="468"/>
        <v>54960</v>
      </c>
      <c r="R148" s="12">
        <f t="shared" si="468"/>
        <v>54960</v>
      </c>
      <c r="S148" s="12">
        <f t="shared" si="468"/>
        <v>54960</v>
      </c>
      <c r="T148" s="12">
        <f t="shared" si="468"/>
        <v>54960</v>
      </c>
      <c r="U148" s="12">
        <f t="shared" si="468"/>
        <v>54960</v>
      </c>
      <c r="V148" s="12">
        <f t="shared" si="468"/>
        <v>54960</v>
      </c>
      <c r="W148" s="12">
        <f t="shared" si="468"/>
        <v>54960</v>
      </c>
      <c r="X148" s="12">
        <f t="shared" si="468"/>
        <v>54960</v>
      </c>
    </row>
    <row r="149" spans="1:27" ht="15" thickBot="1" x14ac:dyDescent="0.35">
      <c r="B149" s="2" t="s">
        <v>9</v>
      </c>
      <c r="E149" s="12">
        <f t="shared" ref="E149:X149" si="469">E148/E$3</f>
        <v>52342.857142857138</v>
      </c>
      <c r="F149" s="12">
        <f t="shared" si="469"/>
        <v>49850.340136054423</v>
      </c>
      <c r="G149" s="12">
        <f t="shared" si="469"/>
        <v>47476.514415289923</v>
      </c>
      <c r="H149" s="12">
        <f t="shared" si="469"/>
        <v>45215.728014561828</v>
      </c>
      <c r="I149" s="12">
        <f t="shared" si="469"/>
        <v>43062.598109106497</v>
      </c>
      <c r="J149" s="12">
        <f t="shared" si="469"/>
        <v>41011.998199149042</v>
      </c>
      <c r="K149" s="12">
        <f t="shared" si="469"/>
        <v>39059.045903951468</v>
      </c>
      <c r="L149" s="12">
        <f t="shared" si="469"/>
        <v>37199.091337096637</v>
      </c>
      <c r="M149" s="12">
        <f t="shared" si="469"/>
        <v>35427.706035330128</v>
      </c>
      <c r="N149" s="12">
        <f t="shared" si="469"/>
        <v>33740.672414600122</v>
      </c>
      <c r="O149" s="12">
        <f t="shared" si="469"/>
        <v>32133.973728190591</v>
      </c>
      <c r="P149" s="12">
        <f t="shared" si="469"/>
        <v>30603.784503038656</v>
      </c>
      <c r="Q149" s="12">
        <f t="shared" si="469"/>
        <v>29146.461431465385</v>
      </c>
      <c r="R149" s="12">
        <f t="shared" si="469"/>
        <v>27758.534696633698</v>
      </c>
      <c r="S149" s="12">
        <f t="shared" si="469"/>
        <v>26436.699711079709</v>
      </c>
      <c r="T149" s="12">
        <f t="shared" si="469"/>
        <v>25177.80924864734</v>
      </c>
      <c r="U149" s="12">
        <f t="shared" si="469"/>
        <v>23978.865951092703</v>
      </c>
      <c r="V149" s="12">
        <f t="shared" si="469"/>
        <v>22837.015191516861</v>
      </c>
      <c r="W149" s="12">
        <f t="shared" si="469"/>
        <v>21749.538277635107</v>
      </c>
      <c r="X149" s="12">
        <f t="shared" si="469"/>
        <v>20713.845978700097</v>
      </c>
    </row>
    <row r="150" spans="1:27" ht="15.6" thickTop="1" thickBot="1" x14ac:dyDescent="0.35">
      <c r="B150" s="2" t="s">
        <v>10</v>
      </c>
      <c r="C150" s="7">
        <f>X150</f>
        <v>684923.08042599738</v>
      </c>
      <c r="E150" s="12">
        <f>E149</f>
        <v>52342.857142857138</v>
      </c>
      <c r="F150" s="12">
        <f>E150+F149</f>
        <v>102193.19727891157</v>
      </c>
      <c r="G150" s="12">
        <f t="shared" ref="G150" si="470">F150+G149</f>
        <v>149669.71169420148</v>
      </c>
      <c r="H150" s="12">
        <f t="shared" ref="H150" si="471">G150+H149</f>
        <v>194885.43970876333</v>
      </c>
      <c r="I150" s="12">
        <f t="shared" ref="I150" si="472">H150+I149</f>
        <v>237948.03781786983</v>
      </c>
      <c r="J150" s="12">
        <f t="shared" ref="J150" si="473">I150+J149</f>
        <v>278960.03601701889</v>
      </c>
      <c r="K150" s="12">
        <f t="shared" ref="K150" si="474">J150+K149</f>
        <v>318019.08192097035</v>
      </c>
      <c r="L150" s="12">
        <f t="shared" ref="L150" si="475">K150+L149</f>
        <v>355218.17325806699</v>
      </c>
      <c r="M150" s="12">
        <f t="shared" ref="M150" si="476">L150+M149</f>
        <v>390645.87929339713</v>
      </c>
      <c r="N150" s="12">
        <f t="shared" ref="N150" si="477">M150+N149</f>
        <v>424386.55170799722</v>
      </c>
      <c r="O150" s="12">
        <f t="shared" ref="O150" si="478">N150+O149</f>
        <v>456520.5254361878</v>
      </c>
      <c r="P150" s="12">
        <f t="shared" ref="P150" si="479">O150+P149</f>
        <v>487124.30993922648</v>
      </c>
      <c r="Q150" s="12">
        <f t="shared" ref="Q150" si="480">P150+Q149</f>
        <v>516270.77137069189</v>
      </c>
      <c r="R150" s="12">
        <f t="shared" ref="R150" si="481">Q150+R149</f>
        <v>544029.30606732564</v>
      </c>
      <c r="S150" s="12">
        <f t="shared" ref="S150" si="482">R150+S149</f>
        <v>570466.00577840535</v>
      </c>
      <c r="T150" s="12">
        <f t="shared" ref="T150" si="483">S150+T149</f>
        <v>595643.81502705265</v>
      </c>
      <c r="U150" s="12">
        <f t="shared" ref="U150" si="484">T150+U149</f>
        <v>619622.68097814533</v>
      </c>
      <c r="V150" s="12">
        <f t="shared" ref="V150" si="485">U150+V149</f>
        <v>642459.69616966217</v>
      </c>
      <c r="W150" s="12">
        <f t="shared" ref="W150" si="486">V150+W149</f>
        <v>664209.23444729729</v>
      </c>
      <c r="X150" s="13">
        <f t="shared" ref="X150" si="487">W150+X149</f>
        <v>684923.08042599738</v>
      </c>
    </row>
    <row r="151" spans="1:27" ht="15" thickTop="1" x14ac:dyDescent="0.3"/>
    <row r="152" spans="1:27" x14ac:dyDescent="0.3">
      <c r="A152" s="2">
        <f>A145+1</f>
        <v>25</v>
      </c>
      <c r="B152" s="2" t="s">
        <v>130</v>
      </c>
      <c r="C152" s="14">
        <f>'4.scen. - Novadi'!$U$25</f>
        <v>432480</v>
      </c>
      <c r="D152" s="1"/>
      <c r="E152" s="12">
        <f t="shared" ref="E152:J152" si="488">$C152</f>
        <v>432480</v>
      </c>
      <c r="F152" s="12">
        <f t="shared" si="488"/>
        <v>432480</v>
      </c>
      <c r="G152" s="12">
        <f t="shared" si="488"/>
        <v>432480</v>
      </c>
      <c r="H152" s="12">
        <f t="shared" si="488"/>
        <v>432480</v>
      </c>
      <c r="I152" s="12">
        <f t="shared" si="488"/>
        <v>432480</v>
      </c>
      <c r="J152" s="12">
        <f t="shared" si="488"/>
        <v>432480</v>
      </c>
      <c r="K152" s="12">
        <f t="shared" ref="K152:X152" si="489">$C152</f>
        <v>432480</v>
      </c>
      <c r="L152" s="12">
        <f t="shared" si="489"/>
        <v>432480</v>
      </c>
      <c r="M152" s="12">
        <f t="shared" si="489"/>
        <v>432480</v>
      </c>
      <c r="N152" s="12">
        <f t="shared" si="489"/>
        <v>432480</v>
      </c>
      <c r="O152" s="12">
        <f t="shared" si="489"/>
        <v>432480</v>
      </c>
      <c r="P152" s="12">
        <f t="shared" si="489"/>
        <v>432480</v>
      </c>
      <c r="Q152" s="12">
        <f t="shared" si="489"/>
        <v>432480</v>
      </c>
      <c r="R152" s="12">
        <f t="shared" si="489"/>
        <v>432480</v>
      </c>
      <c r="S152" s="12">
        <f t="shared" si="489"/>
        <v>432480</v>
      </c>
      <c r="T152" s="12">
        <f t="shared" si="489"/>
        <v>432480</v>
      </c>
      <c r="U152" s="12">
        <f t="shared" si="489"/>
        <v>432480</v>
      </c>
      <c r="V152" s="12">
        <f t="shared" si="489"/>
        <v>432480</v>
      </c>
      <c r="W152" s="12">
        <f t="shared" si="489"/>
        <v>432480</v>
      </c>
      <c r="X152" s="12">
        <f t="shared" si="489"/>
        <v>432480</v>
      </c>
    </row>
    <row r="153" spans="1:27" ht="15" thickBot="1" x14ac:dyDescent="0.35">
      <c r="A153" s="2"/>
      <c r="B153" s="2" t="s">
        <v>9</v>
      </c>
      <c r="C153" s="2"/>
      <c r="D153" s="2"/>
      <c r="E153" s="12">
        <f t="shared" ref="E153:X153" si="490">E152/E$3</f>
        <v>411885.71428571426</v>
      </c>
      <c r="F153" s="12">
        <f t="shared" si="490"/>
        <v>392272.1088435374</v>
      </c>
      <c r="G153" s="12">
        <f t="shared" si="490"/>
        <v>373592.48461289273</v>
      </c>
      <c r="H153" s="12">
        <f t="shared" si="490"/>
        <v>355802.36629799305</v>
      </c>
      <c r="I153" s="12">
        <f t="shared" si="490"/>
        <v>338859.39647427906</v>
      </c>
      <c r="J153" s="12">
        <f t="shared" si="490"/>
        <v>322723.23473740864</v>
      </c>
      <c r="K153" s="12">
        <f t="shared" si="490"/>
        <v>307355.4616546749</v>
      </c>
      <c r="L153" s="12">
        <f t="shared" si="490"/>
        <v>292719.48729016655</v>
      </c>
      <c r="M153" s="12">
        <f t="shared" si="490"/>
        <v>278780.46408587287</v>
      </c>
      <c r="N153" s="12">
        <f t="shared" si="490"/>
        <v>265505.20389130752</v>
      </c>
      <c r="O153" s="12">
        <f t="shared" si="490"/>
        <v>252862.09894410238</v>
      </c>
      <c r="P153" s="12">
        <f t="shared" si="490"/>
        <v>240821.04661343081</v>
      </c>
      <c r="Q153" s="12">
        <f t="shared" si="490"/>
        <v>229353.37772707696</v>
      </c>
      <c r="R153" s="12">
        <f t="shared" si="490"/>
        <v>218431.78831150185</v>
      </c>
      <c r="S153" s="12">
        <f t="shared" si="490"/>
        <v>208030.2745823827</v>
      </c>
      <c r="T153" s="12">
        <f t="shared" si="490"/>
        <v>198124.07103084066</v>
      </c>
      <c r="U153" s="12">
        <f t="shared" si="490"/>
        <v>188689.59145794346</v>
      </c>
      <c r="V153" s="12">
        <f t="shared" si="490"/>
        <v>179704.37281708902</v>
      </c>
      <c r="W153" s="12">
        <f t="shared" si="490"/>
        <v>171147.02173056095</v>
      </c>
      <c r="X153" s="12">
        <f t="shared" si="490"/>
        <v>162997.16355291518</v>
      </c>
      <c r="Z153" s="5"/>
      <c r="AA153" s="4"/>
    </row>
    <row r="154" spans="1:27" ht="15.6" thickTop="1" thickBot="1" x14ac:dyDescent="0.35">
      <c r="A154" s="2"/>
      <c r="B154" s="2" t="s">
        <v>10</v>
      </c>
      <c r="C154" s="7">
        <f>X154</f>
        <v>5389656.7289416883</v>
      </c>
      <c r="D154" s="2"/>
      <c r="E154" s="12">
        <f>E153</f>
        <v>411885.71428571426</v>
      </c>
      <c r="F154" s="12">
        <f t="shared" ref="F154:X154" si="491">E154+F153</f>
        <v>804157.8231292516</v>
      </c>
      <c r="G154" s="12">
        <f t="shared" si="491"/>
        <v>1177750.3077421444</v>
      </c>
      <c r="H154" s="12">
        <f t="shared" si="491"/>
        <v>1533552.6740401376</v>
      </c>
      <c r="I154" s="12">
        <f t="shared" si="491"/>
        <v>1872412.0705144166</v>
      </c>
      <c r="J154" s="12">
        <f t="shared" si="491"/>
        <v>2195135.3052518251</v>
      </c>
      <c r="K154" s="12">
        <f t="shared" si="491"/>
        <v>2502490.7669064999</v>
      </c>
      <c r="L154" s="12">
        <f t="shared" si="491"/>
        <v>2795210.2541966662</v>
      </c>
      <c r="M154" s="12">
        <f t="shared" si="491"/>
        <v>3073990.7182825389</v>
      </c>
      <c r="N154" s="12">
        <f t="shared" si="491"/>
        <v>3339495.9221738465</v>
      </c>
      <c r="O154" s="12">
        <f t="shared" si="491"/>
        <v>3592358.0211179489</v>
      </c>
      <c r="P154" s="12">
        <f t="shared" si="491"/>
        <v>3833179.0677313795</v>
      </c>
      <c r="Q154" s="12">
        <f t="shared" si="491"/>
        <v>4062532.4454584564</v>
      </c>
      <c r="R154" s="12">
        <f t="shared" si="491"/>
        <v>4280964.2337699579</v>
      </c>
      <c r="S154" s="12">
        <f t="shared" si="491"/>
        <v>4488994.5083523402</v>
      </c>
      <c r="T154" s="12">
        <f t="shared" si="491"/>
        <v>4687118.5793831805</v>
      </c>
      <c r="U154" s="12">
        <f t="shared" si="491"/>
        <v>4875808.1708411239</v>
      </c>
      <c r="V154" s="12">
        <f t="shared" si="491"/>
        <v>5055512.5436582128</v>
      </c>
      <c r="W154" s="12">
        <f t="shared" si="491"/>
        <v>5226659.5653887736</v>
      </c>
      <c r="X154" s="13">
        <f t="shared" si="491"/>
        <v>5389656.7289416883</v>
      </c>
    </row>
    <row r="155" spans="1:27" ht="15" thickTop="1" x14ac:dyDescent="0.3">
      <c r="B155" s="2" t="s">
        <v>131</v>
      </c>
      <c r="C155" s="15">
        <f>'4.scen. - Novadi'!$Q$25</f>
        <v>228540</v>
      </c>
      <c r="E155" s="12">
        <f>$C155</f>
        <v>228540</v>
      </c>
      <c r="F155" s="12">
        <f t="shared" ref="F155:X155" si="492">$C155</f>
        <v>228540</v>
      </c>
      <c r="G155" s="12">
        <f t="shared" si="492"/>
        <v>228540</v>
      </c>
      <c r="H155" s="12">
        <f t="shared" si="492"/>
        <v>228540</v>
      </c>
      <c r="I155" s="12">
        <f t="shared" si="492"/>
        <v>228540</v>
      </c>
      <c r="J155" s="12">
        <f t="shared" si="492"/>
        <v>228540</v>
      </c>
      <c r="K155" s="12">
        <f t="shared" si="492"/>
        <v>228540</v>
      </c>
      <c r="L155" s="12">
        <f t="shared" si="492"/>
        <v>228540</v>
      </c>
      <c r="M155" s="12">
        <f t="shared" si="492"/>
        <v>228540</v>
      </c>
      <c r="N155" s="12">
        <f t="shared" si="492"/>
        <v>228540</v>
      </c>
      <c r="O155" s="12">
        <f t="shared" si="492"/>
        <v>228540</v>
      </c>
      <c r="P155" s="12">
        <f t="shared" si="492"/>
        <v>228540</v>
      </c>
      <c r="Q155" s="12">
        <f t="shared" si="492"/>
        <v>228540</v>
      </c>
      <c r="R155" s="12">
        <f t="shared" si="492"/>
        <v>228540</v>
      </c>
      <c r="S155" s="12">
        <f t="shared" si="492"/>
        <v>228540</v>
      </c>
      <c r="T155" s="12">
        <f t="shared" si="492"/>
        <v>228540</v>
      </c>
      <c r="U155" s="12">
        <f t="shared" si="492"/>
        <v>228540</v>
      </c>
      <c r="V155" s="12">
        <f t="shared" si="492"/>
        <v>228540</v>
      </c>
      <c r="W155" s="12">
        <f t="shared" si="492"/>
        <v>228540</v>
      </c>
      <c r="X155" s="12">
        <f t="shared" si="492"/>
        <v>228540</v>
      </c>
    </row>
    <row r="156" spans="1:27" ht="15" thickBot="1" x14ac:dyDescent="0.35">
      <c r="B156" s="2" t="s">
        <v>9</v>
      </c>
      <c r="E156" s="12">
        <f t="shared" ref="E156:X156" si="493">E155/E$3</f>
        <v>217657.14285714284</v>
      </c>
      <c r="F156" s="12">
        <f t="shared" si="493"/>
        <v>207292.51700680272</v>
      </c>
      <c r="G156" s="12">
        <f t="shared" si="493"/>
        <v>197421.44476838352</v>
      </c>
      <c r="H156" s="12">
        <f t="shared" si="493"/>
        <v>188020.42358893668</v>
      </c>
      <c r="I156" s="12">
        <f t="shared" si="493"/>
        <v>179067.07008470158</v>
      </c>
      <c r="J156" s="12">
        <f t="shared" si="493"/>
        <v>170540.06674733484</v>
      </c>
      <c r="K156" s="12">
        <f t="shared" si="493"/>
        <v>162419.11118793793</v>
      </c>
      <c r="L156" s="12">
        <f t="shared" si="493"/>
        <v>154684.86779803611</v>
      </c>
      <c r="M156" s="12">
        <f t="shared" si="493"/>
        <v>147318.92171241535</v>
      </c>
      <c r="N156" s="12">
        <f t="shared" si="493"/>
        <v>140303.7349642051</v>
      </c>
      <c r="O156" s="12">
        <f t="shared" si="493"/>
        <v>133622.60472781438</v>
      </c>
      <c r="P156" s="12">
        <f t="shared" si="493"/>
        <v>127259.62355029938</v>
      </c>
      <c r="Q156" s="12">
        <f t="shared" si="493"/>
        <v>121199.6414764756</v>
      </c>
      <c r="R156" s="12">
        <f t="shared" si="493"/>
        <v>115428.22997759579</v>
      </c>
      <c r="S156" s="12">
        <f t="shared" si="493"/>
        <v>109931.64759771028</v>
      </c>
      <c r="T156" s="12">
        <f t="shared" si="493"/>
        <v>104696.80723591454</v>
      </c>
      <c r="U156" s="12">
        <f t="shared" si="493"/>
        <v>99711.244986585269</v>
      </c>
      <c r="V156" s="12">
        <f t="shared" si="493"/>
        <v>94963.090463414541</v>
      </c>
      <c r="W156" s="12">
        <f t="shared" si="493"/>
        <v>90441.038536585285</v>
      </c>
      <c r="X156" s="12">
        <f t="shared" si="493"/>
        <v>86134.322415795497</v>
      </c>
    </row>
    <row r="157" spans="1:27" ht="15.6" thickTop="1" thickBot="1" x14ac:dyDescent="0.35">
      <c r="B157" s="2" t="s">
        <v>10</v>
      </c>
      <c r="C157" s="7">
        <f>X157</f>
        <v>2848113.5516840871</v>
      </c>
      <c r="E157" s="12">
        <f>E156</f>
        <v>217657.14285714284</v>
      </c>
      <c r="F157" s="12">
        <f>E157+F156</f>
        <v>424949.65986394556</v>
      </c>
      <c r="G157" s="12">
        <f t="shared" ref="G157" si="494">F157+G156</f>
        <v>622371.10463232908</v>
      </c>
      <c r="H157" s="12">
        <f t="shared" ref="H157" si="495">G157+H156</f>
        <v>810391.52822126576</v>
      </c>
      <c r="I157" s="12">
        <f t="shared" ref="I157" si="496">H157+I156</f>
        <v>989458.5983059674</v>
      </c>
      <c r="J157" s="12">
        <f t="shared" ref="J157" si="497">I157+J156</f>
        <v>1159998.6650533022</v>
      </c>
      <c r="K157" s="12">
        <f t="shared" ref="K157" si="498">J157+K156</f>
        <v>1322417.7762412401</v>
      </c>
      <c r="L157" s="12">
        <f t="shared" ref="L157" si="499">K157+L156</f>
        <v>1477102.6440392763</v>
      </c>
      <c r="M157" s="12">
        <f t="shared" ref="M157" si="500">L157+M156</f>
        <v>1624421.5657516916</v>
      </c>
      <c r="N157" s="12">
        <f t="shared" ref="N157" si="501">M157+N156</f>
        <v>1764725.3007158968</v>
      </c>
      <c r="O157" s="12">
        <f t="shared" ref="O157" si="502">N157+O156</f>
        <v>1898347.9054437112</v>
      </c>
      <c r="P157" s="12">
        <f t="shared" ref="P157" si="503">O157+P156</f>
        <v>2025607.5289940105</v>
      </c>
      <c r="Q157" s="12">
        <f t="shared" ref="Q157" si="504">P157+Q156</f>
        <v>2146807.1704704859</v>
      </c>
      <c r="R157" s="12">
        <f t="shared" ref="R157" si="505">Q157+R156</f>
        <v>2262235.4004480815</v>
      </c>
      <c r="S157" s="12">
        <f t="shared" ref="S157" si="506">R157+S156</f>
        <v>2372167.0480457917</v>
      </c>
      <c r="T157" s="12">
        <f t="shared" ref="T157" si="507">S157+T156</f>
        <v>2476863.8552817064</v>
      </c>
      <c r="U157" s="12">
        <f t="shared" ref="U157" si="508">T157+U156</f>
        <v>2576575.1002682918</v>
      </c>
      <c r="V157" s="12">
        <f t="shared" ref="V157" si="509">U157+V156</f>
        <v>2671538.1907317061</v>
      </c>
      <c r="W157" s="12">
        <f t="shared" ref="W157" si="510">V157+W156</f>
        <v>2761979.2292682915</v>
      </c>
      <c r="X157" s="13">
        <f t="shared" ref="X157" si="511">W157+X156</f>
        <v>2848113.5516840871</v>
      </c>
    </row>
    <row r="158" spans="1:27" ht="15" thickTop="1" x14ac:dyDescent="0.3"/>
    <row r="159" spans="1:27" x14ac:dyDescent="0.3">
      <c r="A159" s="2">
        <f>A152+1</f>
        <v>26</v>
      </c>
      <c r="B159" s="2" t="s">
        <v>130</v>
      </c>
      <c r="C159" s="14">
        <f>'4.scen. - Novadi'!$U$26</f>
        <v>820860</v>
      </c>
      <c r="D159" s="1"/>
      <c r="E159" s="12">
        <f t="shared" ref="E159:J159" si="512">$C159</f>
        <v>820860</v>
      </c>
      <c r="F159" s="12">
        <f t="shared" si="512"/>
        <v>820860</v>
      </c>
      <c r="G159" s="12">
        <f t="shared" si="512"/>
        <v>820860</v>
      </c>
      <c r="H159" s="12">
        <f t="shared" si="512"/>
        <v>820860</v>
      </c>
      <c r="I159" s="12">
        <f t="shared" si="512"/>
        <v>820860</v>
      </c>
      <c r="J159" s="12">
        <f t="shared" si="512"/>
        <v>820860</v>
      </c>
      <c r="K159" s="12">
        <f t="shared" ref="K159:X159" si="513">$C159</f>
        <v>820860</v>
      </c>
      <c r="L159" s="12">
        <f t="shared" si="513"/>
        <v>820860</v>
      </c>
      <c r="M159" s="12">
        <f t="shared" si="513"/>
        <v>820860</v>
      </c>
      <c r="N159" s="12">
        <f t="shared" si="513"/>
        <v>820860</v>
      </c>
      <c r="O159" s="12">
        <f t="shared" si="513"/>
        <v>820860</v>
      </c>
      <c r="P159" s="12">
        <f t="shared" si="513"/>
        <v>820860</v>
      </c>
      <c r="Q159" s="12">
        <f t="shared" si="513"/>
        <v>820860</v>
      </c>
      <c r="R159" s="12">
        <f t="shared" si="513"/>
        <v>820860</v>
      </c>
      <c r="S159" s="12">
        <f t="shared" si="513"/>
        <v>820860</v>
      </c>
      <c r="T159" s="12">
        <f t="shared" si="513"/>
        <v>820860</v>
      </c>
      <c r="U159" s="12">
        <f t="shared" si="513"/>
        <v>820860</v>
      </c>
      <c r="V159" s="12">
        <f t="shared" si="513"/>
        <v>820860</v>
      </c>
      <c r="W159" s="12">
        <f t="shared" si="513"/>
        <v>820860</v>
      </c>
      <c r="X159" s="12">
        <f t="shared" si="513"/>
        <v>820860</v>
      </c>
    </row>
    <row r="160" spans="1:27" ht="15" thickBot="1" x14ac:dyDescent="0.35">
      <c r="A160" s="2"/>
      <c r="B160" s="2" t="s">
        <v>9</v>
      </c>
      <c r="C160" s="2"/>
      <c r="D160" s="2"/>
      <c r="E160" s="12">
        <f t="shared" ref="E160:X160" si="514">E159/E$3</f>
        <v>781771.42857142852</v>
      </c>
      <c r="F160" s="12">
        <f t="shared" si="514"/>
        <v>744544.21768707479</v>
      </c>
      <c r="G160" s="12">
        <f t="shared" si="514"/>
        <v>709089.73113054736</v>
      </c>
      <c r="H160" s="12">
        <f t="shared" si="514"/>
        <v>675323.55345766409</v>
      </c>
      <c r="I160" s="12">
        <f t="shared" si="514"/>
        <v>643165.28900729911</v>
      </c>
      <c r="J160" s="12">
        <f t="shared" si="514"/>
        <v>612538.37048314197</v>
      </c>
      <c r="K160" s="12">
        <f t="shared" si="514"/>
        <v>583369.8766506114</v>
      </c>
      <c r="L160" s="12">
        <f t="shared" si="514"/>
        <v>555590.35871486797</v>
      </c>
      <c r="M160" s="12">
        <f t="shared" si="514"/>
        <v>529133.67496654089</v>
      </c>
      <c r="N160" s="12">
        <f t="shared" si="514"/>
        <v>503936.83330146753</v>
      </c>
      <c r="O160" s="12">
        <f t="shared" si="514"/>
        <v>479939.84123949287</v>
      </c>
      <c r="P160" s="12">
        <f t="shared" si="514"/>
        <v>457085.56308523129</v>
      </c>
      <c r="Q160" s="12">
        <f t="shared" si="514"/>
        <v>435319.58389069641</v>
      </c>
      <c r="R160" s="12">
        <f t="shared" si="514"/>
        <v>414590.07989590132</v>
      </c>
      <c r="S160" s="12">
        <f t="shared" si="514"/>
        <v>394847.69513895363</v>
      </c>
      <c r="T160" s="12">
        <f t="shared" si="514"/>
        <v>376045.42394186056</v>
      </c>
      <c r="U160" s="12">
        <f t="shared" si="514"/>
        <v>358138.49899224809</v>
      </c>
      <c r="V160" s="12">
        <f t="shared" si="514"/>
        <v>341084.28475452203</v>
      </c>
      <c r="W160" s="12">
        <f t="shared" si="514"/>
        <v>324842.17595668766</v>
      </c>
      <c r="X160" s="12">
        <f t="shared" si="514"/>
        <v>309373.50091113104</v>
      </c>
      <c r="Z160" s="5"/>
      <c r="AA160" s="4"/>
    </row>
    <row r="161" spans="1:27" ht="15.6" thickTop="1" thickBot="1" x14ac:dyDescent="0.35">
      <c r="A161" s="2"/>
      <c r="B161" s="2" t="s">
        <v>10</v>
      </c>
      <c r="C161" s="7">
        <f>X161</f>
        <v>10229729.981777368</v>
      </c>
      <c r="D161" s="2"/>
      <c r="E161" s="12">
        <f>E160</f>
        <v>781771.42857142852</v>
      </c>
      <c r="F161" s="12">
        <f t="shared" ref="F161:X161" si="515">E161+F160</f>
        <v>1526315.6462585032</v>
      </c>
      <c r="G161" s="12">
        <f t="shared" si="515"/>
        <v>2235405.3773890506</v>
      </c>
      <c r="H161" s="12">
        <f t="shared" si="515"/>
        <v>2910728.9308467144</v>
      </c>
      <c r="I161" s="12">
        <f t="shared" si="515"/>
        <v>3553894.2198540135</v>
      </c>
      <c r="J161" s="12">
        <f t="shared" si="515"/>
        <v>4166432.5903371554</v>
      </c>
      <c r="K161" s="12">
        <f t="shared" si="515"/>
        <v>4749802.4669877663</v>
      </c>
      <c r="L161" s="12">
        <f t="shared" si="515"/>
        <v>5305392.8257026346</v>
      </c>
      <c r="M161" s="12">
        <f t="shared" si="515"/>
        <v>5834526.5006691758</v>
      </c>
      <c r="N161" s="12">
        <f t="shared" si="515"/>
        <v>6338463.3339706436</v>
      </c>
      <c r="O161" s="12">
        <f t="shared" si="515"/>
        <v>6818403.1752101369</v>
      </c>
      <c r="P161" s="12">
        <f t="shared" si="515"/>
        <v>7275488.7382953679</v>
      </c>
      <c r="Q161" s="12">
        <f t="shared" si="515"/>
        <v>7710808.322186064</v>
      </c>
      <c r="R161" s="12">
        <f t="shared" si="515"/>
        <v>8125398.4020819655</v>
      </c>
      <c r="S161" s="12">
        <f t="shared" si="515"/>
        <v>8520246.09722092</v>
      </c>
      <c r="T161" s="12">
        <f t="shared" si="515"/>
        <v>8896291.52116278</v>
      </c>
      <c r="U161" s="12">
        <f t="shared" si="515"/>
        <v>9254430.0201550275</v>
      </c>
      <c r="V161" s="12">
        <f t="shared" si="515"/>
        <v>9595514.3049095497</v>
      </c>
      <c r="W161" s="12">
        <f t="shared" si="515"/>
        <v>9920356.4808662366</v>
      </c>
      <c r="X161" s="13">
        <f t="shared" si="515"/>
        <v>10229729.981777368</v>
      </c>
    </row>
    <row r="162" spans="1:27" ht="15" thickTop="1" x14ac:dyDescent="0.3">
      <c r="B162" s="2" t="s">
        <v>131</v>
      </c>
      <c r="C162" s="15">
        <f>'4.scen. - Novadi'!$Q$26</f>
        <v>387060</v>
      </c>
      <c r="E162" s="12">
        <f>$C162</f>
        <v>387060</v>
      </c>
      <c r="F162" s="12">
        <f t="shared" ref="F162:X162" si="516">$C162</f>
        <v>387060</v>
      </c>
      <c r="G162" s="12">
        <f t="shared" si="516"/>
        <v>387060</v>
      </c>
      <c r="H162" s="12">
        <f t="shared" si="516"/>
        <v>387060</v>
      </c>
      <c r="I162" s="12">
        <f t="shared" si="516"/>
        <v>387060</v>
      </c>
      <c r="J162" s="12">
        <f t="shared" si="516"/>
        <v>387060</v>
      </c>
      <c r="K162" s="12">
        <f t="shared" si="516"/>
        <v>387060</v>
      </c>
      <c r="L162" s="12">
        <f t="shared" si="516"/>
        <v>387060</v>
      </c>
      <c r="M162" s="12">
        <f t="shared" si="516"/>
        <v>387060</v>
      </c>
      <c r="N162" s="12">
        <f t="shared" si="516"/>
        <v>387060</v>
      </c>
      <c r="O162" s="12">
        <f t="shared" si="516"/>
        <v>387060</v>
      </c>
      <c r="P162" s="12">
        <f t="shared" si="516"/>
        <v>387060</v>
      </c>
      <c r="Q162" s="12">
        <f t="shared" si="516"/>
        <v>387060</v>
      </c>
      <c r="R162" s="12">
        <f t="shared" si="516"/>
        <v>387060</v>
      </c>
      <c r="S162" s="12">
        <f t="shared" si="516"/>
        <v>387060</v>
      </c>
      <c r="T162" s="12">
        <f t="shared" si="516"/>
        <v>387060</v>
      </c>
      <c r="U162" s="12">
        <f t="shared" si="516"/>
        <v>387060</v>
      </c>
      <c r="V162" s="12">
        <f t="shared" si="516"/>
        <v>387060</v>
      </c>
      <c r="W162" s="12">
        <f t="shared" si="516"/>
        <v>387060</v>
      </c>
      <c r="X162" s="12">
        <f t="shared" si="516"/>
        <v>387060</v>
      </c>
    </row>
    <row r="163" spans="1:27" ht="15" thickBot="1" x14ac:dyDescent="0.35">
      <c r="B163" s="2" t="s">
        <v>9</v>
      </c>
      <c r="E163" s="12">
        <f t="shared" ref="E163:X163" si="517">E162/E$3</f>
        <v>368628.57142857142</v>
      </c>
      <c r="F163" s="12">
        <f t="shared" si="517"/>
        <v>351074.82993197278</v>
      </c>
      <c r="G163" s="12">
        <f t="shared" si="517"/>
        <v>334356.98088759312</v>
      </c>
      <c r="H163" s="12">
        <f t="shared" si="517"/>
        <v>318435.21989294578</v>
      </c>
      <c r="I163" s="12">
        <f t="shared" si="517"/>
        <v>303271.63799328165</v>
      </c>
      <c r="J163" s="12">
        <f t="shared" si="517"/>
        <v>288830.131422173</v>
      </c>
      <c r="K163" s="12">
        <f t="shared" si="517"/>
        <v>275076.31564016477</v>
      </c>
      <c r="L163" s="12">
        <f t="shared" si="517"/>
        <v>261977.44346682358</v>
      </c>
      <c r="M163" s="12">
        <f t="shared" si="517"/>
        <v>249502.32711126056</v>
      </c>
      <c r="N163" s="12">
        <f t="shared" si="517"/>
        <v>237621.26391548623</v>
      </c>
      <c r="O163" s="12">
        <f t="shared" si="517"/>
        <v>226305.96563379641</v>
      </c>
      <c r="P163" s="12">
        <f t="shared" si="517"/>
        <v>215529.49107980609</v>
      </c>
      <c r="Q163" s="12">
        <f t="shared" si="517"/>
        <v>205266.18198076769</v>
      </c>
      <c r="R163" s="12">
        <f t="shared" si="517"/>
        <v>195491.60188644539</v>
      </c>
      <c r="S163" s="12">
        <f t="shared" si="517"/>
        <v>186182.47798709085</v>
      </c>
      <c r="T163" s="12">
        <f t="shared" si="517"/>
        <v>177316.64570199125</v>
      </c>
      <c r="U163" s="12">
        <f t="shared" si="517"/>
        <v>168872.99590665833</v>
      </c>
      <c r="V163" s="12">
        <f t="shared" si="517"/>
        <v>160831.42467300795</v>
      </c>
      <c r="W163" s="12">
        <f t="shared" si="517"/>
        <v>153172.78540286471</v>
      </c>
      <c r="X163" s="12">
        <f t="shared" si="517"/>
        <v>145878.84324082351</v>
      </c>
    </row>
    <row r="164" spans="1:27" ht="15.6" thickTop="1" thickBot="1" x14ac:dyDescent="0.35">
      <c r="B164" s="2" t="s">
        <v>10</v>
      </c>
      <c r="C164" s="7">
        <f>X164</f>
        <v>4823623.1351835253</v>
      </c>
      <c r="E164" s="12">
        <f>E163</f>
        <v>368628.57142857142</v>
      </c>
      <c r="F164" s="12">
        <f>E164+F163</f>
        <v>719703.40136054414</v>
      </c>
      <c r="G164" s="12">
        <f t="shared" ref="G164" si="518">F164+G163</f>
        <v>1054060.3822481371</v>
      </c>
      <c r="H164" s="12">
        <f t="shared" ref="H164" si="519">G164+H163</f>
        <v>1372495.602141083</v>
      </c>
      <c r="I164" s="12">
        <f t="shared" ref="I164" si="520">H164+I163</f>
        <v>1675767.2401343647</v>
      </c>
      <c r="J164" s="12">
        <f t="shared" ref="J164" si="521">I164+J163</f>
        <v>1964597.3715565377</v>
      </c>
      <c r="K164" s="12">
        <f t="shared" ref="K164" si="522">J164+K163</f>
        <v>2239673.6871967027</v>
      </c>
      <c r="L164" s="12">
        <f t="shared" ref="L164" si="523">K164+L163</f>
        <v>2501651.1306635262</v>
      </c>
      <c r="M164" s="12">
        <f t="shared" ref="M164" si="524">L164+M163</f>
        <v>2751153.4577747867</v>
      </c>
      <c r="N164" s="12">
        <f t="shared" ref="N164" si="525">M164+N163</f>
        <v>2988774.7216902729</v>
      </c>
      <c r="O164" s="12">
        <f t="shared" ref="O164" si="526">N164+O163</f>
        <v>3215080.6873240694</v>
      </c>
      <c r="P164" s="12">
        <f t="shared" ref="P164" si="527">O164+P163</f>
        <v>3430610.1784038753</v>
      </c>
      <c r="Q164" s="12">
        <f t="shared" ref="Q164" si="528">P164+Q163</f>
        <v>3635876.3603846431</v>
      </c>
      <c r="R164" s="12">
        <f t="shared" ref="R164" si="529">Q164+R163</f>
        <v>3831367.9622710883</v>
      </c>
      <c r="S164" s="12">
        <f t="shared" ref="S164" si="530">R164+S163</f>
        <v>4017550.4402581793</v>
      </c>
      <c r="T164" s="12">
        <f t="shared" ref="T164" si="531">S164+T163</f>
        <v>4194867.0859601703</v>
      </c>
      <c r="U164" s="12">
        <f t="shared" ref="U164" si="532">T164+U163</f>
        <v>4363740.0818668287</v>
      </c>
      <c r="V164" s="12">
        <f t="shared" ref="V164" si="533">U164+V163</f>
        <v>4524571.5065398365</v>
      </c>
      <c r="W164" s="12">
        <f t="shared" ref="W164" si="534">V164+W163</f>
        <v>4677744.2919427017</v>
      </c>
      <c r="X164" s="13">
        <f t="shared" ref="X164" si="535">W164+X163</f>
        <v>4823623.1351835253</v>
      </c>
    </row>
    <row r="165" spans="1:27" ht="15" thickTop="1" x14ac:dyDescent="0.3"/>
    <row r="166" spans="1:27" x14ac:dyDescent="0.3">
      <c r="A166" s="2">
        <f>A159+1</f>
        <v>27</v>
      </c>
      <c r="B166" s="2" t="s">
        <v>130</v>
      </c>
      <c r="C166" s="14">
        <f>'4.scen. - Novadi'!$U$27</f>
        <v>714120</v>
      </c>
      <c r="D166" s="1"/>
      <c r="E166" s="12">
        <f t="shared" ref="E166:J166" si="536">$C166</f>
        <v>714120</v>
      </c>
      <c r="F166" s="12">
        <f t="shared" si="536"/>
        <v>714120</v>
      </c>
      <c r="G166" s="12">
        <f t="shared" si="536"/>
        <v>714120</v>
      </c>
      <c r="H166" s="12">
        <f t="shared" si="536"/>
        <v>714120</v>
      </c>
      <c r="I166" s="12">
        <f t="shared" si="536"/>
        <v>714120</v>
      </c>
      <c r="J166" s="12">
        <f t="shared" si="536"/>
        <v>714120</v>
      </c>
      <c r="K166" s="12">
        <f t="shared" ref="K166:X166" si="537">$C166</f>
        <v>714120</v>
      </c>
      <c r="L166" s="12">
        <f t="shared" si="537"/>
        <v>714120</v>
      </c>
      <c r="M166" s="12">
        <f t="shared" si="537"/>
        <v>714120</v>
      </c>
      <c r="N166" s="12">
        <f t="shared" si="537"/>
        <v>714120</v>
      </c>
      <c r="O166" s="12">
        <f t="shared" si="537"/>
        <v>714120</v>
      </c>
      <c r="P166" s="12">
        <f t="shared" si="537"/>
        <v>714120</v>
      </c>
      <c r="Q166" s="12">
        <f t="shared" si="537"/>
        <v>714120</v>
      </c>
      <c r="R166" s="12">
        <f t="shared" si="537"/>
        <v>714120</v>
      </c>
      <c r="S166" s="12">
        <f t="shared" si="537"/>
        <v>714120</v>
      </c>
      <c r="T166" s="12">
        <f t="shared" si="537"/>
        <v>714120</v>
      </c>
      <c r="U166" s="12">
        <f t="shared" si="537"/>
        <v>714120</v>
      </c>
      <c r="V166" s="12">
        <f t="shared" si="537"/>
        <v>714120</v>
      </c>
      <c r="W166" s="12">
        <f t="shared" si="537"/>
        <v>714120</v>
      </c>
      <c r="X166" s="12">
        <f t="shared" si="537"/>
        <v>714120</v>
      </c>
    </row>
    <row r="167" spans="1:27" ht="15" thickBot="1" x14ac:dyDescent="0.35">
      <c r="A167" s="2"/>
      <c r="B167" s="2" t="s">
        <v>9</v>
      </c>
      <c r="C167" s="2"/>
      <c r="D167" s="2"/>
      <c r="E167" s="12">
        <f t="shared" ref="E167:X167" si="538">E166/E$3</f>
        <v>680114.28571428568</v>
      </c>
      <c r="F167" s="12">
        <f t="shared" si="538"/>
        <v>647727.8911564626</v>
      </c>
      <c r="G167" s="12">
        <f t="shared" si="538"/>
        <v>616883.70586329768</v>
      </c>
      <c r="H167" s="12">
        <f t="shared" si="538"/>
        <v>587508.29129837861</v>
      </c>
      <c r="I167" s="12">
        <f t="shared" si="538"/>
        <v>559531.70599845576</v>
      </c>
      <c r="J167" s="12">
        <f t="shared" si="538"/>
        <v>532887.33904614835</v>
      </c>
      <c r="K167" s="12">
        <f t="shared" si="538"/>
        <v>507511.75147252227</v>
      </c>
      <c r="L167" s="12">
        <f t="shared" si="538"/>
        <v>483344.52521192597</v>
      </c>
      <c r="M167" s="12">
        <f t="shared" si="538"/>
        <v>460328.11924945324</v>
      </c>
      <c r="N167" s="12">
        <f t="shared" si="538"/>
        <v>438407.7326185269</v>
      </c>
      <c r="O167" s="12">
        <f t="shared" si="538"/>
        <v>417531.17392240657</v>
      </c>
      <c r="P167" s="12">
        <f t="shared" si="538"/>
        <v>397648.73706895858</v>
      </c>
      <c r="Q167" s="12">
        <f t="shared" si="538"/>
        <v>378713.08292281767</v>
      </c>
      <c r="R167" s="12">
        <f t="shared" si="538"/>
        <v>360679.12659315969</v>
      </c>
      <c r="S167" s="12">
        <f t="shared" si="538"/>
        <v>343503.93008872349</v>
      </c>
      <c r="T167" s="12">
        <f t="shared" si="538"/>
        <v>327146.60008449852</v>
      </c>
      <c r="U167" s="12">
        <f t="shared" si="538"/>
        <v>311568.19055666524</v>
      </c>
      <c r="V167" s="12">
        <f t="shared" si="538"/>
        <v>296731.61005396693</v>
      </c>
      <c r="W167" s="12">
        <f t="shared" si="538"/>
        <v>282601.5333847304</v>
      </c>
      <c r="X167" s="12">
        <f t="shared" si="538"/>
        <v>269144.31750926701</v>
      </c>
      <c r="Z167" s="5"/>
      <c r="AA167" s="4"/>
    </row>
    <row r="168" spans="1:27" ht="15.6" thickTop="1" thickBot="1" x14ac:dyDescent="0.35">
      <c r="A168" s="2"/>
      <c r="B168" s="2" t="s">
        <v>10</v>
      </c>
      <c r="C168" s="7">
        <f>X168</f>
        <v>8899513.6498146504</v>
      </c>
      <c r="D168" s="2"/>
      <c r="E168" s="12">
        <f>E167</f>
        <v>680114.28571428568</v>
      </c>
      <c r="F168" s="12">
        <f t="shared" ref="F168:X168" si="539">E168+F167</f>
        <v>1327842.1768707484</v>
      </c>
      <c r="G168" s="12">
        <f t="shared" si="539"/>
        <v>1944725.8827340461</v>
      </c>
      <c r="H168" s="12">
        <f t="shared" si="539"/>
        <v>2532234.1740324246</v>
      </c>
      <c r="I168" s="12">
        <f t="shared" si="539"/>
        <v>3091765.8800308802</v>
      </c>
      <c r="J168" s="12">
        <f t="shared" si="539"/>
        <v>3624653.2190770283</v>
      </c>
      <c r="K168" s="12">
        <f t="shared" si="539"/>
        <v>4132164.9705495508</v>
      </c>
      <c r="L168" s="12">
        <f t="shared" si="539"/>
        <v>4615509.4957614765</v>
      </c>
      <c r="M168" s="12">
        <f t="shared" si="539"/>
        <v>5075837.6150109293</v>
      </c>
      <c r="N168" s="12">
        <f t="shared" si="539"/>
        <v>5514245.3476294558</v>
      </c>
      <c r="O168" s="12">
        <f t="shared" si="539"/>
        <v>5931776.5215518624</v>
      </c>
      <c r="P168" s="12">
        <f t="shared" si="539"/>
        <v>6329425.2586208209</v>
      </c>
      <c r="Q168" s="12">
        <f t="shared" si="539"/>
        <v>6708138.3415436391</v>
      </c>
      <c r="R168" s="12">
        <f t="shared" si="539"/>
        <v>7068817.4681367986</v>
      </c>
      <c r="S168" s="12">
        <f t="shared" si="539"/>
        <v>7412321.3982255217</v>
      </c>
      <c r="T168" s="12">
        <f t="shared" si="539"/>
        <v>7739467.9983100202</v>
      </c>
      <c r="U168" s="12">
        <f t="shared" si="539"/>
        <v>8051036.1888666851</v>
      </c>
      <c r="V168" s="12">
        <f t="shared" si="539"/>
        <v>8347767.7989206519</v>
      </c>
      <c r="W168" s="12">
        <f t="shared" si="539"/>
        <v>8630369.3323053829</v>
      </c>
      <c r="X168" s="13">
        <f t="shared" si="539"/>
        <v>8899513.6498146504</v>
      </c>
    </row>
    <row r="169" spans="1:27" ht="15" thickTop="1" x14ac:dyDescent="0.3">
      <c r="B169" s="2" t="s">
        <v>131</v>
      </c>
      <c r="C169" s="15">
        <f>'4.scen. - Novadi'!$Q$27</f>
        <v>240900</v>
      </c>
      <c r="E169" s="12">
        <f>$C169</f>
        <v>240900</v>
      </c>
      <c r="F169" s="12">
        <f t="shared" ref="F169:X169" si="540">$C169</f>
        <v>240900</v>
      </c>
      <c r="G169" s="12">
        <f t="shared" si="540"/>
        <v>240900</v>
      </c>
      <c r="H169" s="12">
        <f t="shared" si="540"/>
        <v>240900</v>
      </c>
      <c r="I169" s="12">
        <f t="shared" si="540"/>
        <v>240900</v>
      </c>
      <c r="J169" s="12">
        <f t="shared" si="540"/>
        <v>240900</v>
      </c>
      <c r="K169" s="12">
        <f t="shared" si="540"/>
        <v>240900</v>
      </c>
      <c r="L169" s="12">
        <f t="shared" si="540"/>
        <v>240900</v>
      </c>
      <c r="M169" s="12">
        <f t="shared" si="540"/>
        <v>240900</v>
      </c>
      <c r="N169" s="12">
        <f t="shared" si="540"/>
        <v>240900</v>
      </c>
      <c r="O169" s="12">
        <f t="shared" si="540"/>
        <v>240900</v>
      </c>
      <c r="P169" s="12">
        <f t="shared" si="540"/>
        <v>240900</v>
      </c>
      <c r="Q169" s="12">
        <f t="shared" si="540"/>
        <v>240900</v>
      </c>
      <c r="R169" s="12">
        <f t="shared" si="540"/>
        <v>240900</v>
      </c>
      <c r="S169" s="12">
        <f t="shared" si="540"/>
        <v>240900</v>
      </c>
      <c r="T169" s="12">
        <f t="shared" si="540"/>
        <v>240900</v>
      </c>
      <c r="U169" s="12">
        <f t="shared" si="540"/>
        <v>240900</v>
      </c>
      <c r="V169" s="12">
        <f t="shared" si="540"/>
        <v>240900</v>
      </c>
      <c r="W169" s="12">
        <f t="shared" si="540"/>
        <v>240900</v>
      </c>
      <c r="X169" s="12">
        <f t="shared" si="540"/>
        <v>240900</v>
      </c>
    </row>
    <row r="170" spans="1:27" ht="15" thickBot="1" x14ac:dyDescent="0.35">
      <c r="B170" s="2" t="s">
        <v>9</v>
      </c>
      <c r="E170" s="12">
        <f t="shared" ref="E170:X170" si="541">E169/E$3</f>
        <v>229428.57142857142</v>
      </c>
      <c r="F170" s="12">
        <f t="shared" si="541"/>
        <v>218503.4013605442</v>
      </c>
      <c r="G170" s="12">
        <f t="shared" si="541"/>
        <v>208098.47748623256</v>
      </c>
      <c r="H170" s="12">
        <f t="shared" si="541"/>
        <v>198189.02617736434</v>
      </c>
      <c r="I170" s="12">
        <f t="shared" si="541"/>
        <v>188751.45350225174</v>
      </c>
      <c r="J170" s="12">
        <f t="shared" si="541"/>
        <v>179763.28904976355</v>
      </c>
      <c r="K170" s="12">
        <f t="shared" si="541"/>
        <v>171203.13242834623</v>
      </c>
      <c r="L170" s="12">
        <f t="shared" si="541"/>
        <v>163050.60231271069</v>
      </c>
      <c r="M170" s="12">
        <f t="shared" si="541"/>
        <v>155286.28791686732</v>
      </c>
      <c r="N170" s="12">
        <f t="shared" si="541"/>
        <v>147891.70277796887</v>
      </c>
      <c r="O170" s="12">
        <f t="shared" si="541"/>
        <v>140849.24074092275</v>
      </c>
      <c r="P170" s="12">
        <f t="shared" si="541"/>
        <v>134142.13403897401</v>
      </c>
      <c r="Q170" s="12">
        <f t="shared" si="541"/>
        <v>127754.41337045144</v>
      </c>
      <c r="R170" s="12">
        <f t="shared" si="541"/>
        <v>121670.8698766204</v>
      </c>
      <c r="S170" s="12">
        <f t="shared" si="541"/>
        <v>115877.01893011467</v>
      </c>
      <c r="T170" s="12">
        <f t="shared" si="541"/>
        <v>110359.06564772825</v>
      </c>
      <c r="U170" s="12">
        <f t="shared" si="541"/>
        <v>105103.87204545546</v>
      </c>
      <c r="V170" s="12">
        <f t="shared" si="541"/>
        <v>100098.92575757664</v>
      </c>
      <c r="W170" s="12">
        <f t="shared" si="541"/>
        <v>95332.310245311077</v>
      </c>
      <c r="X170" s="12">
        <f t="shared" si="541"/>
        <v>90792.676424105783</v>
      </c>
    </row>
    <row r="171" spans="1:27" ht="15.6" thickTop="1" thickBot="1" x14ac:dyDescent="0.35">
      <c r="B171" s="2" t="s">
        <v>10</v>
      </c>
      <c r="C171" s="7">
        <f>X171</f>
        <v>3002146.4715178809</v>
      </c>
      <c r="E171" s="12">
        <f>E170</f>
        <v>229428.57142857142</v>
      </c>
      <c r="F171" s="12">
        <f>E171+F170</f>
        <v>447931.97278911562</v>
      </c>
      <c r="G171" s="12">
        <f t="shared" ref="G171" si="542">F171+G170</f>
        <v>656030.45027534815</v>
      </c>
      <c r="H171" s="12">
        <f t="shared" ref="H171" si="543">G171+H170</f>
        <v>854219.47645271244</v>
      </c>
      <c r="I171" s="12">
        <f t="shared" ref="I171" si="544">H171+I170</f>
        <v>1042970.9299549642</v>
      </c>
      <c r="J171" s="12">
        <f t="shared" ref="J171" si="545">I171+J170</f>
        <v>1222734.2190047277</v>
      </c>
      <c r="K171" s="12">
        <f t="shared" ref="K171" si="546">J171+K170</f>
        <v>1393937.3514330739</v>
      </c>
      <c r="L171" s="12">
        <f t="shared" ref="L171" si="547">K171+L170</f>
        <v>1556987.9537457845</v>
      </c>
      <c r="M171" s="12">
        <f t="shared" ref="M171" si="548">L171+M170</f>
        <v>1712274.2416626518</v>
      </c>
      <c r="N171" s="12">
        <f t="shared" ref="N171" si="549">M171+N170</f>
        <v>1860165.9444406207</v>
      </c>
      <c r="O171" s="12">
        <f t="shared" ref="O171" si="550">N171+O170</f>
        <v>2001015.1851815435</v>
      </c>
      <c r="P171" s="12">
        <f t="shared" ref="P171" si="551">O171+P170</f>
        <v>2135157.3192205173</v>
      </c>
      <c r="Q171" s="12">
        <f t="shared" ref="Q171" si="552">P171+Q170</f>
        <v>2262911.7325909687</v>
      </c>
      <c r="R171" s="12">
        <f t="shared" ref="R171" si="553">Q171+R170</f>
        <v>2384582.6024675891</v>
      </c>
      <c r="S171" s="12">
        <f t="shared" ref="S171" si="554">R171+S170</f>
        <v>2500459.6213977039</v>
      </c>
      <c r="T171" s="12">
        <f t="shared" ref="T171" si="555">S171+T170</f>
        <v>2610818.6870454322</v>
      </c>
      <c r="U171" s="12">
        <f t="shared" ref="U171" si="556">T171+U170</f>
        <v>2715922.5590908877</v>
      </c>
      <c r="V171" s="12">
        <f t="shared" ref="V171" si="557">U171+V170</f>
        <v>2816021.4848484644</v>
      </c>
      <c r="W171" s="12">
        <f t="shared" ref="W171" si="558">V171+W170</f>
        <v>2911353.7950937753</v>
      </c>
      <c r="X171" s="13">
        <f t="shared" ref="X171" si="559">W171+X170</f>
        <v>3002146.4715178809</v>
      </c>
    </row>
    <row r="172" spans="1:27" ht="15" thickTop="1" x14ac:dyDescent="0.3"/>
    <row r="173" spans="1:27" x14ac:dyDescent="0.3">
      <c r="A173" s="2">
        <f>A166+1</f>
        <v>28</v>
      </c>
      <c r="B173" s="2" t="s">
        <v>130</v>
      </c>
      <c r="C173" s="14">
        <f>'4.scen. - Novadi'!$U$28</f>
        <v>860580</v>
      </c>
      <c r="D173" s="1"/>
      <c r="E173" s="12">
        <f t="shared" ref="E173:J173" si="560">$C173</f>
        <v>860580</v>
      </c>
      <c r="F173" s="12">
        <f t="shared" si="560"/>
        <v>860580</v>
      </c>
      <c r="G173" s="12">
        <f t="shared" si="560"/>
        <v>860580</v>
      </c>
      <c r="H173" s="12">
        <f t="shared" si="560"/>
        <v>860580</v>
      </c>
      <c r="I173" s="12">
        <f t="shared" si="560"/>
        <v>860580</v>
      </c>
      <c r="J173" s="12">
        <f t="shared" si="560"/>
        <v>860580</v>
      </c>
      <c r="K173" s="12">
        <f t="shared" ref="K173:X173" si="561">$C173</f>
        <v>860580</v>
      </c>
      <c r="L173" s="12">
        <f t="shared" si="561"/>
        <v>860580</v>
      </c>
      <c r="M173" s="12">
        <f t="shared" si="561"/>
        <v>860580</v>
      </c>
      <c r="N173" s="12">
        <f t="shared" si="561"/>
        <v>860580</v>
      </c>
      <c r="O173" s="12">
        <f t="shared" si="561"/>
        <v>860580</v>
      </c>
      <c r="P173" s="12">
        <f t="shared" si="561"/>
        <v>860580</v>
      </c>
      <c r="Q173" s="12">
        <f t="shared" si="561"/>
        <v>860580</v>
      </c>
      <c r="R173" s="12">
        <f t="shared" si="561"/>
        <v>860580</v>
      </c>
      <c r="S173" s="12">
        <f t="shared" si="561"/>
        <v>860580</v>
      </c>
      <c r="T173" s="12">
        <f t="shared" si="561"/>
        <v>860580</v>
      </c>
      <c r="U173" s="12">
        <f t="shared" si="561"/>
        <v>860580</v>
      </c>
      <c r="V173" s="12">
        <f t="shared" si="561"/>
        <v>860580</v>
      </c>
      <c r="W173" s="12">
        <f t="shared" si="561"/>
        <v>860580</v>
      </c>
      <c r="X173" s="12">
        <f t="shared" si="561"/>
        <v>860580</v>
      </c>
    </row>
    <row r="174" spans="1:27" ht="15" thickBot="1" x14ac:dyDescent="0.35">
      <c r="A174" s="2"/>
      <c r="B174" s="2" t="s">
        <v>9</v>
      </c>
      <c r="C174" s="2"/>
      <c r="D174" s="2"/>
      <c r="E174" s="12">
        <f t="shared" ref="E174:X174" si="562">E173/E$3</f>
        <v>819600</v>
      </c>
      <c r="F174" s="12">
        <f t="shared" si="562"/>
        <v>780571.42857142852</v>
      </c>
      <c r="G174" s="12">
        <f t="shared" si="562"/>
        <v>743401.36054421763</v>
      </c>
      <c r="H174" s="12">
        <f t="shared" si="562"/>
        <v>708001.29575639765</v>
      </c>
      <c r="I174" s="12">
        <f t="shared" si="562"/>
        <v>674286.94833942631</v>
      </c>
      <c r="J174" s="12">
        <f t="shared" si="562"/>
        <v>642178.0460375488</v>
      </c>
      <c r="K174" s="12">
        <f t="shared" si="562"/>
        <v>611598.13908337976</v>
      </c>
      <c r="L174" s="12">
        <f t="shared" si="562"/>
        <v>582474.41817464749</v>
      </c>
      <c r="M174" s="12">
        <f t="shared" si="562"/>
        <v>554737.54111871182</v>
      </c>
      <c r="N174" s="12">
        <f t="shared" si="562"/>
        <v>528321.46773210645</v>
      </c>
      <c r="O174" s="12">
        <f t="shared" si="562"/>
        <v>503163.30260200618</v>
      </c>
      <c r="P174" s="12">
        <f t="shared" si="562"/>
        <v>479203.1453352439</v>
      </c>
      <c r="Q174" s="12">
        <f t="shared" si="562"/>
        <v>456383.9479383275</v>
      </c>
      <c r="R174" s="12">
        <f t="shared" si="562"/>
        <v>434651.37898888334</v>
      </c>
      <c r="S174" s="12">
        <f t="shared" si="562"/>
        <v>413953.69427512697</v>
      </c>
      <c r="T174" s="12">
        <f t="shared" si="562"/>
        <v>394241.61359535897</v>
      </c>
      <c r="U174" s="12">
        <f t="shared" si="562"/>
        <v>375468.20342415135</v>
      </c>
      <c r="V174" s="12">
        <f t="shared" si="562"/>
        <v>357588.76516585844</v>
      </c>
      <c r="W174" s="12">
        <f t="shared" si="562"/>
        <v>340560.72872938903</v>
      </c>
      <c r="X174" s="12">
        <f t="shared" si="562"/>
        <v>324343.55117084662</v>
      </c>
      <c r="Z174" s="5"/>
      <c r="AA174" s="4"/>
    </row>
    <row r="175" spans="1:27" ht="15.6" thickTop="1" thickBot="1" x14ac:dyDescent="0.35">
      <c r="A175" s="2"/>
      <c r="B175" s="2" t="s">
        <v>10</v>
      </c>
      <c r="C175" s="7">
        <f>X175</f>
        <v>10724728.97658306</v>
      </c>
      <c r="D175" s="2"/>
      <c r="E175" s="12">
        <f>E174</f>
        <v>819600</v>
      </c>
      <c r="F175" s="12">
        <f t="shared" ref="F175:X175" si="563">E175+F174</f>
        <v>1600171.4285714286</v>
      </c>
      <c r="G175" s="12">
        <f t="shared" si="563"/>
        <v>2343572.7891156464</v>
      </c>
      <c r="H175" s="12">
        <f t="shared" si="563"/>
        <v>3051574.0848720442</v>
      </c>
      <c r="I175" s="12">
        <f t="shared" si="563"/>
        <v>3725861.0332114706</v>
      </c>
      <c r="J175" s="12">
        <f t="shared" si="563"/>
        <v>4368039.0792490197</v>
      </c>
      <c r="K175" s="12">
        <f t="shared" si="563"/>
        <v>4979637.2183323996</v>
      </c>
      <c r="L175" s="12">
        <f t="shared" si="563"/>
        <v>5562111.6365070473</v>
      </c>
      <c r="M175" s="12">
        <f t="shared" si="563"/>
        <v>6116849.1776257595</v>
      </c>
      <c r="N175" s="12">
        <f t="shared" si="563"/>
        <v>6645170.6453578658</v>
      </c>
      <c r="O175" s="12">
        <f t="shared" si="563"/>
        <v>7148333.947959872</v>
      </c>
      <c r="P175" s="12">
        <f t="shared" si="563"/>
        <v>7627537.093295116</v>
      </c>
      <c r="Q175" s="12">
        <f t="shared" si="563"/>
        <v>8083921.0412334437</v>
      </c>
      <c r="R175" s="12">
        <f t="shared" si="563"/>
        <v>8518572.4202223271</v>
      </c>
      <c r="S175" s="12">
        <f t="shared" si="563"/>
        <v>8932526.1144974548</v>
      </c>
      <c r="T175" s="12">
        <f t="shared" si="563"/>
        <v>9326767.7280928139</v>
      </c>
      <c r="U175" s="12">
        <f t="shared" si="563"/>
        <v>9702235.9315169659</v>
      </c>
      <c r="V175" s="12">
        <f t="shared" si="563"/>
        <v>10059824.696682824</v>
      </c>
      <c r="W175" s="12">
        <f t="shared" si="563"/>
        <v>10400385.425412213</v>
      </c>
      <c r="X175" s="13">
        <f t="shared" si="563"/>
        <v>10724728.97658306</v>
      </c>
    </row>
    <row r="176" spans="1:27" ht="15" thickTop="1" x14ac:dyDescent="0.3">
      <c r="B176" s="2" t="s">
        <v>131</v>
      </c>
      <c r="C176" s="15">
        <f>'4.scen. - Novadi'!$Q$28</f>
        <v>461340</v>
      </c>
      <c r="E176" s="12">
        <f>$C176</f>
        <v>461340</v>
      </c>
      <c r="F176" s="12">
        <f t="shared" ref="F176:X176" si="564">$C176</f>
        <v>461340</v>
      </c>
      <c r="G176" s="12">
        <f t="shared" si="564"/>
        <v>461340</v>
      </c>
      <c r="H176" s="12">
        <f t="shared" si="564"/>
        <v>461340</v>
      </c>
      <c r="I176" s="12">
        <f t="shared" si="564"/>
        <v>461340</v>
      </c>
      <c r="J176" s="12">
        <f t="shared" si="564"/>
        <v>461340</v>
      </c>
      <c r="K176" s="12">
        <f t="shared" si="564"/>
        <v>461340</v>
      </c>
      <c r="L176" s="12">
        <f t="shared" si="564"/>
        <v>461340</v>
      </c>
      <c r="M176" s="12">
        <f t="shared" si="564"/>
        <v>461340</v>
      </c>
      <c r="N176" s="12">
        <f t="shared" si="564"/>
        <v>461340</v>
      </c>
      <c r="O176" s="12">
        <f t="shared" si="564"/>
        <v>461340</v>
      </c>
      <c r="P176" s="12">
        <f t="shared" si="564"/>
        <v>461340</v>
      </c>
      <c r="Q176" s="12">
        <f t="shared" si="564"/>
        <v>461340</v>
      </c>
      <c r="R176" s="12">
        <f t="shared" si="564"/>
        <v>461340</v>
      </c>
      <c r="S176" s="12">
        <f t="shared" si="564"/>
        <v>461340</v>
      </c>
      <c r="T176" s="12">
        <f t="shared" si="564"/>
        <v>461340</v>
      </c>
      <c r="U176" s="12">
        <f t="shared" si="564"/>
        <v>461340</v>
      </c>
      <c r="V176" s="12">
        <f t="shared" si="564"/>
        <v>461340</v>
      </c>
      <c r="W176" s="12">
        <f t="shared" si="564"/>
        <v>461340</v>
      </c>
      <c r="X176" s="12">
        <f t="shared" si="564"/>
        <v>461340</v>
      </c>
    </row>
    <row r="177" spans="1:27" ht="15" thickBot="1" x14ac:dyDescent="0.35">
      <c r="B177" s="2" t="s">
        <v>9</v>
      </c>
      <c r="E177" s="12">
        <f t="shared" ref="E177:X177" si="565">E176/E$3</f>
        <v>439371.42857142858</v>
      </c>
      <c r="F177" s="12">
        <f t="shared" si="565"/>
        <v>418448.97959183675</v>
      </c>
      <c r="G177" s="12">
        <f t="shared" si="565"/>
        <v>398522.83770651114</v>
      </c>
      <c r="H177" s="12">
        <f t="shared" si="565"/>
        <v>379545.55972048675</v>
      </c>
      <c r="I177" s="12">
        <f t="shared" si="565"/>
        <v>361471.96163855877</v>
      </c>
      <c r="J177" s="12">
        <f t="shared" si="565"/>
        <v>344259.01108434168</v>
      </c>
      <c r="K177" s="12">
        <f t="shared" si="565"/>
        <v>327865.72484223021</v>
      </c>
      <c r="L177" s="12">
        <f t="shared" si="565"/>
        <v>312253.07127831446</v>
      </c>
      <c r="M177" s="12">
        <f t="shared" si="565"/>
        <v>297383.87740791851</v>
      </c>
      <c r="N177" s="12">
        <f t="shared" si="565"/>
        <v>283222.74038849381</v>
      </c>
      <c r="O177" s="12">
        <f t="shared" si="565"/>
        <v>269735.94322713697</v>
      </c>
      <c r="P177" s="12">
        <f t="shared" si="565"/>
        <v>256891.37450203518</v>
      </c>
      <c r="Q177" s="12">
        <f t="shared" si="565"/>
        <v>244658.45190670015</v>
      </c>
      <c r="R177" s="12">
        <f t="shared" si="565"/>
        <v>233008.04943495253</v>
      </c>
      <c r="S177" s="12">
        <f t="shared" si="565"/>
        <v>221912.4280332881</v>
      </c>
      <c r="T177" s="12">
        <f t="shared" si="565"/>
        <v>211345.16955551246</v>
      </c>
      <c r="U177" s="12">
        <f t="shared" si="565"/>
        <v>201281.11386239278</v>
      </c>
      <c r="V177" s="12">
        <f t="shared" si="565"/>
        <v>191696.29891656456</v>
      </c>
      <c r="W177" s="12">
        <f t="shared" si="565"/>
        <v>182567.90373006149</v>
      </c>
      <c r="X177" s="12">
        <f t="shared" si="565"/>
        <v>173874.19402862998</v>
      </c>
    </row>
    <row r="178" spans="1:27" ht="15.6" thickTop="1" thickBot="1" x14ac:dyDescent="0.35">
      <c r="B178" s="2" t="s">
        <v>10</v>
      </c>
      <c r="C178" s="7">
        <f>X178</f>
        <v>5749316.1194273951</v>
      </c>
      <c r="E178" s="12">
        <f>E177</f>
        <v>439371.42857142858</v>
      </c>
      <c r="F178" s="12">
        <f>E178+F177</f>
        <v>857820.40816326533</v>
      </c>
      <c r="G178" s="12">
        <f t="shared" ref="G178" si="566">F178+G177</f>
        <v>1256343.2458697765</v>
      </c>
      <c r="H178" s="12">
        <f t="shared" ref="H178" si="567">G178+H177</f>
        <v>1635888.8055902631</v>
      </c>
      <c r="I178" s="12">
        <f t="shared" ref="I178" si="568">H178+I177</f>
        <v>1997360.7672288218</v>
      </c>
      <c r="J178" s="12">
        <f t="shared" ref="J178" si="569">I178+J177</f>
        <v>2341619.7783131637</v>
      </c>
      <c r="K178" s="12">
        <f t="shared" ref="K178" si="570">J178+K177</f>
        <v>2669485.503155394</v>
      </c>
      <c r="L178" s="12">
        <f t="shared" ref="L178" si="571">K178+L177</f>
        <v>2981738.5744337086</v>
      </c>
      <c r="M178" s="12">
        <f t="shared" ref="M178" si="572">L178+M177</f>
        <v>3279122.4518416272</v>
      </c>
      <c r="N178" s="12">
        <f t="shared" ref="N178" si="573">M178+N177</f>
        <v>3562345.1922301212</v>
      </c>
      <c r="O178" s="12">
        <f t="shared" ref="O178" si="574">N178+O177</f>
        <v>3832081.1354572582</v>
      </c>
      <c r="P178" s="12">
        <f t="shared" ref="P178" si="575">O178+P177</f>
        <v>4088972.5099592935</v>
      </c>
      <c r="Q178" s="12">
        <f t="shared" ref="Q178" si="576">P178+Q177</f>
        <v>4333630.9618659932</v>
      </c>
      <c r="R178" s="12">
        <f t="shared" ref="R178" si="577">Q178+R177</f>
        <v>4566639.0113009457</v>
      </c>
      <c r="S178" s="12">
        <f t="shared" ref="S178" si="578">R178+S177</f>
        <v>4788551.4393342342</v>
      </c>
      <c r="T178" s="12">
        <f t="shared" ref="T178" si="579">S178+T177</f>
        <v>4999896.6088897465</v>
      </c>
      <c r="U178" s="12">
        <f t="shared" ref="U178" si="580">T178+U177</f>
        <v>5201177.722752139</v>
      </c>
      <c r="V178" s="12">
        <f t="shared" ref="V178" si="581">U178+V177</f>
        <v>5392874.0216687033</v>
      </c>
      <c r="W178" s="12">
        <f t="shared" ref="W178" si="582">V178+W177</f>
        <v>5575441.9253987651</v>
      </c>
      <c r="X178" s="13">
        <f t="shared" ref="X178" si="583">W178+X177</f>
        <v>5749316.1194273951</v>
      </c>
    </row>
    <row r="179" spans="1:27" ht="15" thickTop="1" x14ac:dyDescent="0.3"/>
    <row r="180" spans="1:27" x14ac:dyDescent="0.3">
      <c r="A180" s="2">
        <f>A173+1</f>
        <v>29</v>
      </c>
      <c r="B180" s="2" t="s">
        <v>130</v>
      </c>
      <c r="C180" s="14">
        <f>'4.scen. - Novadi'!$U$29</f>
        <v>132660</v>
      </c>
      <c r="D180" s="1"/>
      <c r="E180" s="12">
        <f t="shared" ref="E180:J180" si="584">$C180</f>
        <v>132660</v>
      </c>
      <c r="F180" s="12">
        <f t="shared" si="584"/>
        <v>132660</v>
      </c>
      <c r="G180" s="12">
        <f t="shared" si="584"/>
        <v>132660</v>
      </c>
      <c r="H180" s="12">
        <f t="shared" si="584"/>
        <v>132660</v>
      </c>
      <c r="I180" s="12">
        <f t="shared" si="584"/>
        <v>132660</v>
      </c>
      <c r="J180" s="12">
        <f t="shared" si="584"/>
        <v>132660</v>
      </c>
      <c r="K180" s="12">
        <f t="shared" ref="K180:X180" si="585">$C180</f>
        <v>132660</v>
      </c>
      <c r="L180" s="12">
        <f t="shared" si="585"/>
        <v>132660</v>
      </c>
      <c r="M180" s="12">
        <f t="shared" si="585"/>
        <v>132660</v>
      </c>
      <c r="N180" s="12">
        <f t="shared" si="585"/>
        <v>132660</v>
      </c>
      <c r="O180" s="12">
        <f t="shared" si="585"/>
        <v>132660</v>
      </c>
      <c r="P180" s="12">
        <f t="shared" si="585"/>
        <v>132660</v>
      </c>
      <c r="Q180" s="12">
        <f t="shared" si="585"/>
        <v>132660</v>
      </c>
      <c r="R180" s="12">
        <f t="shared" si="585"/>
        <v>132660</v>
      </c>
      <c r="S180" s="12">
        <f t="shared" si="585"/>
        <v>132660</v>
      </c>
      <c r="T180" s="12">
        <f t="shared" si="585"/>
        <v>132660</v>
      </c>
      <c r="U180" s="12">
        <f t="shared" si="585"/>
        <v>132660</v>
      </c>
      <c r="V180" s="12">
        <f t="shared" si="585"/>
        <v>132660</v>
      </c>
      <c r="W180" s="12">
        <f t="shared" si="585"/>
        <v>132660</v>
      </c>
      <c r="X180" s="12">
        <f t="shared" si="585"/>
        <v>132660</v>
      </c>
    </row>
    <row r="181" spans="1:27" ht="15" thickBot="1" x14ac:dyDescent="0.35">
      <c r="A181" s="2"/>
      <c r="B181" s="2" t="s">
        <v>9</v>
      </c>
      <c r="C181" s="2"/>
      <c r="D181" s="2"/>
      <c r="E181" s="12">
        <f t="shared" ref="E181:X181" si="586">E180/E$3</f>
        <v>126342.85714285713</v>
      </c>
      <c r="F181" s="12">
        <f t="shared" si="586"/>
        <v>120326.5306122449</v>
      </c>
      <c r="G181" s="12">
        <f t="shared" si="586"/>
        <v>114596.69582118561</v>
      </c>
      <c r="H181" s="12">
        <f t="shared" si="586"/>
        <v>109139.71030589104</v>
      </c>
      <c r="I181" s="12">
        <f t="shared" si="586"/>
        <v>103942.58124370575</v>
      </c>
      <c r="J181" s="12">
        <f t="shared" si="586"/>
        <v>98992.934517814996</v>
      </c>
      <c r="K181" s="12">
        <f t="shared" si="586"/>
        <v>94278.985255061896</v>
      </c>
      <c r="L181" s="12">
        <f t="shared" si="586"/>
        <v>89789.50976672562</v>
      </c>
      <c r="M181" s="12">
        <f t="shared" si="586"/>
        <v>85513.818825452967</v>
      </c>
      <c r="N181" s="12">
        <f t="shared" si="586"/>
        <v>81441.732214717107</v>
      </c>
      <c r="O181" s="12">
        <f t="shared" si="586"/>
        <v>77563.554490206763</v>
      </c>
      <c r="P181" s="12">
        <f t="shared" si="586"/>
        <v>73870.051895435012</v>
      </c>
      <c r="Q181" s="12">
        <f t="shared" si="586"/>
        <v>70352.430376604767</v>
      </c>
      <c r="R181" s="12">
        <f t="shared" si="586"/>
        <v>67002.314644385493</v>
      </c>
      <c r="S181" s="12">
        <f t="shared" si="586"/>
        <v>63811.728232748079</v>
      </c>
      <c r="T181" s="12">
        <f t="shared" si="586"/>
        <v>60773.074507379119</v>
      </c>
      <c r="U181" s="12">
        <f t="shared" si="586"/>
        <v>57879.118578456299</v>
      </c>
      <c r="V181" s="12">
        <f t="shared" si="586"/>
        <v>55122.970074720281</v>
      </c>
      <c r="W181" s="12">
        <f t="shared" si="586"/>
        <v>52498.066737828842</v>
      </c>
      <c r="X181" s="12">
        <f t="shared" si="586"/>
        <v>49998.158797932228</v>
      </c>
      <c r="Z181" s="5"/>
      <c r="AA181" s="4"/>
    </row>
    <row r="182" spans="1:27" ht="15.6" thickTop="1" thickBot="1" x14ac:dyDescent="0.35">
      <c r="A182" s="2"/>
      <c r="B182" s="2" t="s">
        <v>10</v>
      </c>
      <c r="C182" s="7">
        <f>X182</f>
        <v>1653236.824041354</v>
      </c>
      <c r="D182" s="2"/>
      <c r="E182" s="12">
        <f>E181</f>
        <v>126342.85714285713</v>
      </c>
      <c r="F182" s="12">
        <f t="shared" ref="F182:X182" si="587">E182+F181</f>
        <v>246669.38775510201</v>
      </c>
      <c r="G182" s="12">
        <f t="shared" si="587"/>
        <v>361266.08357628761</v>
      </c>
      <c r="H182" s="12">
        <f t="shared" si="587"/>
        <v>470405.79388217867</v>
      </c>
      <c r="I182" s="12">
        <f t="shared" si="587"/>
        <v>574348.37512588443</v>
      </c>
      <c r="J182" s="12">
        <f t="shared" si="587"/>
        <v>673341.30964369944</v>
      </c>
      <c r="K182" s="12">
        <f t="shared" si="587"/>
        <v>767620.29489876132</v>
      </c>
      <c r="L182" s="12">
        <f t="shared" si="587"/>
        <v>857409.80466548691</v>
      </c>
      <c r="M182" s="12">
        <f t="shared" si="587"/>
        <v>942923.62349093985</v>
      </c>
      <c r="N182" s="12">
        <f t="shared" si="587"/>
        <v>1024365.3557056569</v>
      </c>
      <c r="O182" s="12">
        <f t="shared" si="587"/>
        <v>1101928.9101958638</v>
      </c>
      <c r="P182" s="12">
        <f t="shared" si="587"/>
        <v>1175798.9620912988</v>
      </c>
      <c r="Q182" s="12">
        <f t="shared" si="587"/>
        <v>1246151.3924679034</v>
      </c>
      <c r="R182" s="12">
        <f t="shared" si="587"/>
        <v>1313153.707112289</v>
      </c>
      <c r="S182" s="12">
        <f t="shared" si="587"/>
        <v>1376965.4353450371</v>
      </c>
      <c r="T182" s="12">
        <f t="shared" si="587"/>
        <v>1437738.5098524163</v>
      </c>
      <c r="U182" s="12">
        <f t="shared" si="587"/>
        <v>1495617.6284308727</v>
      </c>
      <c r="V182" s="12">
        <f t="shared" si="587"/>
        <v>1550740.5985055929</v>
      </c>
      <c r="W182" s="12">
        <f t="shared" si="587"/>
        <v>1603238.6652434217</v>
      </c>
      <c r="X182" s="13">
        <f t="shared" si="587"/>
        <v>1653236.824041354</v>
      </c>
    </row>
    <row r="183" spans="1:27" ht="15" thickTop="1" x14ac:dyDescent="0.3">
      <c r="B183" s="2" t="s">
        <v>131</v>
      </c>
      <c r="C183" s="15">
        <f>'4.scen. - Novadi'!$Q$29</f>
        <v>55080</v>
      </c>
      <c r="E183" s="12">
        <f>$C183</f>
        <v>55080</v>
      </c>
      <c r="F183" s="12">
        <f t="shared" ref="F183:X183" si="588">$C183</f>
        <v>55080</v>
      </c>
      <c r="G183" s="12">
        <f t="shared" si="588"/>
        <v>55080</v>
      </c>
      <c r="H183" s="12">
        <f t="shared" si="588"/>
        <v>55080</v>
      </c>
      <c r="I183" s="12">
        <f t="shared" si="588"/>
        <v>55080</v>
      </c>
      <c r="J183" s="12">
        <f t="shared" si="588"/>
        <v>55080</v>
      </c>
      <c r="K183" s="12">
        <f t="shared" si="588"/>
        <v>55080</v>
      </c>
      <c r="L183" s="12">
        <f t="shared" si="588"/>
        <v>55080</v>
      </c>
      <c r="M183" s="12">
        <f t="shared" si="588"/>
        <v>55080</v>
      </c>
      <c r="N183" s="12">
        <f t="shared" si="588"/>
        <v>55080</v>
      </c>
      <c r="O183" s="12">
        <f t="shared" si="588"/>
        <v>55080</v>
      </c>
      <c r="P183" s="12">
        <f t="shared" si="588"/>
        <v>55080</v>
      </c>
      <c r="Q183" s="12">
        <f t="shared" si="588"/>
        <v>55080</v>
      </c>
      <c r="R183" s="12">
        <f t="shared" si="588"/>
        <v>55080</v>
      </c>
      <c r="S183" s="12">
        <f t="shared" si="588"/>
        <v>55080</v>
      </c>
      <c r="T183" s="12">
        <f t="shared" si="588"/>
        <v>55080</v>
      </c>
      <c r="U183" s="12">
        <f t="shared" si="588"/>
        <v>55080</v>
      </c>
      <c r="V183" s="12">
        <f t="shared" si="588"/>
        <v>55080</v>
      </c>
      <c r="W183" s="12">
        <f t="shared" si="588"/>
        <v>55080</v>
      </c>
      <c r="X183" s="12">
        <f t="shared" si="588"/>
        <v>55080</v>
      </c>
    </row>
    <row r="184" spans="1:27" ht="15" thickBot="1" x14ac:dyDescent="0.35">
      <c r="B184" s="2" t="s">
        <v>9</v>
      </c>
      <c r="E184" s="12">
        <f t="shared" ref="E184:X184" si="589">E183/E$3</f>
        <v>52457.142857142855</v>
      </c>
      <c r="F184" s="12">
        <f t="shared" si="589"/>
        <v>49959.183673469386</v>
      </c>
      <c r="G184" s="12">
        <f t="shared" si="589"/>
        <v>47580.174927113694</v>
      </c>
      <c r="H184" s="12">
        <f t="shared" si="589"/>
        <v>45314.45231153685</v>
      </c>
      <c r="I184" s="12">
        <f t="shared" si="589"/>
        <v>43156.621249082709</v>
      </c>
      <c r="J184" s="12">
        <f t="shared" si="589"/>
        <v>41101.544046745439</v>
      </c>
      <c r="K184" s="12">
        <f t="shared" si="589"/>
        <v>39144.327663567085</v>
      </c>
      <c r="L184" s="12">
        <f t="shared" si="589"/>
        <v>37280.312060540076</v>
      </c>
      <c r="M184" s="12">
        <f t="shared" si="589"/>
        <v>35505.059105276261</v>
      </c>
      <c r="N184" s="12">
        <f t="shared" si="589"/>
        <v>33814.342005025013</v>
      </c>
      <c r="O184" s="12">
        <f t="shared" si="589"/>
        <v>32204.135242880962</v>
      </c>
      <c r="P184" s="12">
        <f t="shared" si="589"/>
        <v>30670.604993219964</v>
      </c>
      <c r="Q184" s="12">
        <f t="shared" si="589"/>
        <v>29210.099993542819</v>
      </c>
      <c r="R184" s="12">
        <f t="shared" si="589"/>
        <v>27819.142850993161</v>
      </c>
      <c r="S184" s="12">
        <f t="shared" si="589"/>
        <v>26494.421762850627</v>
      </c>
      <c r="T184" s="12">
        <f t="shared" si="589"/>
        <v>25232.782631286307</v>
      </c>
      <c r="U184" s="12">
        <f t="shared" si="589"/>
        <v>24031.221553606007</v>
      </c>
      <c r="V184" s="12">
        <f t="shared" si="589"/>
        <v>22886.877670100959</v>
      </c>
      <c r="W184" s="12">
        <f t="shared" si="589"/>
        <v>21797.026352477104</v>
      </c>
      <c r="X184" s="12">
        <f t="shared" si="589"/>
        <v>20759.07271664486</v>
      </c>
    </row>
    <row r="185" spans="1:27" ht="15.6" thickTop="1" thickBot="1" x14ac:dyDescent="0.35">
      <c r="B185" s="2" t="s">
        <v>10</v>
      </c>
      <c r="C185" s="7">
        <f>X185</f>
        <v>686418.54566710221</v>
      </c>
      <c r="E185" s="12">
        <f>E184</f>
        <v>52457.142857142855</v>
      </c>
      <c r="F185" s="12">
        <f>E185+F184</f>
        <v>102416.32653061225</v>
      </c>
      <c r="G185" s="12">
        <f t="shared" ref="G185" si="590">F185+G184</f>
        <v>149996.50145772594</v>
      </c>
      <c r="H185" s="12">
        <f t="shared" ref="H185" si="591">G185+H184</f>
        <v>195310.95376926279</v>
      </c>
      <c r="I185" s="12">
        <f t="shared" ref="I185" si="592">H185+I184</f>
        <v>238467.57501834549</v>
      </c>
      <c r="J185" s="12">
        <f t="shared" ref="J185" si="593">I185+J184</f>
        <v>279569.11906509096</v>
      </c>
      <c r="K185" s="12">
        <f t="shared" ref="K185" si="594">J185+K184</f>
        <v>318713.44672865805</v>
      </c>
      <c r="L185" s="12">
        <f t="shared" ref="L185" si="595">K185+L184</f>
        <v>355993.75878919812</v>
      </c>
      <c r="M185" s="12">
        <f t="shared" ref="M185" si="596">L185+M184</f>
        <v>391498.81789447437</v>
      </c>
      <c r="N185" s="12">
        <f t="shared" ref="N185" si="597">M185+N184</f>
        <v>425313.15989949938</v>
      </c>
      <c r="O185" s="12">
        <f t="shared" ref="O185" si="598">N185+O184</f>
        <v>457517.29514238035</v>
      </c>
      <c r="P185" s="12">
        <f t="shared" ref="P185" si="599">O185+P184</f>
        <v>488187.9001356003</v>
      </c>
      <c r="Q185" s="12">
        <f t="shared" ref="Q185" si="600">P185+Q184</f>
        <v>517398.00012914313</v>
      </c>
      <c r="R185" s="12">
        <f t="shared" ref="R185" si="601">Q185+R184</f>
        <v>545217.14298013633</v>
      </c>
      <c r="S185" s="12">
        <f t="shared" ref="S185" si="602">R185+S184</f>
        <v>571711.56474298693</v>
      </c>
      <c r="T185" s="12">
        <f t="shared" ref="T185" si="603">S185+T184</f>
        <v>596944.34737427323</v>
      </c>
      <c r="U185" s="12">
        <f t="shared" ref="U185" si="604">T185+U184</f>
        <v>620975.56892787921</v>
      </c>
      <c r="V185" s="12">
        <f t="shared" ref="V185" si="605">U185+V184</f>
        <v>643862.44659798022</v>
      </c>
      <c r="W185" s="12">
        <f t="shared" ref="W185" si="606">V185+W184</f>
        <v>665659.47295045736</v>
      </c>
      <c r="X185" s="13">
        <f t="shared" ref="X185" si="607">W185+X184</f>
        <v>686418.54566710221</v>
      </c>
    </row>
    <row r="186" spans="1:27" ht="15" thickTop="1" x14ac:dyDescent="0.3"/>
    <row r="187" spans="1:27" x14ac:dyDescent="0.3">
      <c r="A187" s="2">
        <f>A180+1</f>
        <v>30</v>
      </c>
      <c r="B187" s="2" t="s">
        <v>130</v>
      </c>
      <c r="C187" s="14">
        <f>'4.scen. - Novadi'!$U$30</f>
        <v>215820</v>
      </c>
      <c r="D187" s="1"/>
      <c r="E187" s="12">
        <f t="shared" ref="E187:J187" si="608">$C187</f>
        <v>215820</v>
      </c>
      <c r="F187" s="12">
        <f t="shared" si="608"/>
        <v>215820</v>
      </c>
      <c r="G187" s="12">
        <f t="shared" si="608"/>
        <v>215820</v>
      </c>
      <c r="H187" s="12">
        <f t="shared" si="608"/>
        <v>215820</v>
      </c>
      <c r="I187" s="12">
        <f t="shared" si="608"/>
        <v>215820</v>
      </c>
      <c r="J187" s="12">
        <f t="shared" si="608"/>
        <v>215820</v>
      </c>
      <c r="K187" s="12">
        <f t="shared" ref="K187:X187" si="609">$C187</f>
        <v>215820</v>
      </c>
      <c r="L187" s="12">
        <f t="shared" si="609"/>
        <v>215820</v>
      </c>
      <c r="M187" s="12">
        <f t="shared" si="609"/>
        <v>215820</v>
      </c>
      <c r="N187" s="12">
        <f t="shared" si="609"/>
        <v>215820</v>
      </c>
      <c r="O187" s="12">
        <f t="shared" si="609"/>
        <v>215820</v>
      </c>
      <c r="P187" s="12">
        <f t="shared" si="609"/>
        <v>215820</v>
      </c>
      <c r="Q187" s="12">
        <f t="shared" si="609"/>
        <v>215820</v>
      </c>
      <c r="R187" s="12">
        <f t="shared" si="609"/>
        <v>215820</v>
      </c>
      <c r="S187" s="12">
        <f t="shared" si="609"/>
        <v>215820</v>
      </c>
      <c r="T187" s="12">
        <f t="shared" si="609"/>
        <v>215820</v>
      </c>
      <c r="U187" s="12">
        <f t="shared" si="609"/>
        <v>215820</v>
      </c>
      <c r="V187" s="12">
        <f t="shared" si="609"/>
        <v>215820</v>
      </c>
      <c r="W187" s="12">
        <f t="shared" si="609"/>
        <v>215820</v>
      </c>
      <c r="X187" s="12">
        <f t="shared" si="609"/>
        <v>215820</v>
      </c>
    </row>
    <row r="188" spans="1:27" ht="15" thickBot="1" x14ac:dyDescent="0.35">
      <c r="A188" s="2"/>
      <c r="B188" s="2" t="s">
        <v>9</v>
      </c>
      <c r="C188" s="2"/>
      <c r="D188" s="2"/>
      <c r="E188" s="12">
        <f t="shared" ref="E188:X188" si="610">E187/E$3</f>
        <v>205542.85714285713</v>
      </c>
      <c r="F188" s="12">
        <f t="shared" si="610"/>
        <v>195755.10204081633</v>
      </c>
      <c r="G188" s="12">
        <f t="shared" si="610"/>
        <v>186433.43051506314</v>
      </c>
      <c r="H188" s="12">
        <f t="shared" si="610"/>
        <v>177555.64810958394</v>
      </c>
      <c r="I188" s="12">
        <f t="shared" si="610"/>
        <v>169100.61724722278</v>
      </c>
      <c r="J188" s="12">
        <f t="shared" si="610"/>
        <v>161048.20690211692</v>
      </c>
      <c r="K188" s="12">
        <f t="shared" si="610"/>
        <v>153379.24466868278</v>
      </c>
      <c r="L188" s="12">
        <f t="shared" si="610"/>
        <v>146075.47111303124</v>
      </c>
      <c r="M188" s="12">
        <f t="shared" si="610"/>
        <v>139119.49629812496</v>
      </c>
      <c r="N188" s="12">
        <f t="shared" si="610"/>
        <v>132494.75837916663</v>
      </c>
      <c r="O188" s="12">
        <f t="shared" si="610"/>
        <v>126185.48417063488</v>
      </c>
      <c r="P188" s="12">
        <f t="shared" si="610"/>
        <v>120176.65159108084</v>
      </c>
      <c r="Q188" s="12">
        <f t="shared" si="610"/>
        <v>114453.95389626746</v>
      </c>
      <c r="R188" s="12">
        <f t="shared" si="610"/>
        <v>109003.76561549281</v>
      </c>
      <c r="S188" s="12">
        <f t="shared" si="610"/>
        <v>103813.11010999314</v>
      </c>
      <c r="T188" s="12">
        <f t="shared" si="610"/>
        <v>98869.628676183929</v>
      </c>
      <c r="U188" s="12">
        <f t="shared" si="610"/>
        <v>94161.551120175165</v>
      </c>
      <c r="V188" s="12">
        <f t="shared" si="610"/>
        <v>89677.667733500159</v>
      </c>
      <c r="W188" s="12">
        <f t="shared" si="610"/>
        <v>85407.30260333349</v>
      </c>
      <c r="X188" s="12">
        <f t="shared" si="610"/>
        <v>81340.288193650937</v>
      </c>
      <c r="Z188" s="5"/>
      <c r="AA188" s="4"/>
    </row>
    <row r="189" spans="1:27" ht="15.6" thickTop="1" thickBot="1" x14ac:dyDescent="0.35">
      <c r="A189" s="2"/>
      <c r="B189" s="2" t="s">
        <v>10</v>
      </c>
      <c r="C189" s="7">
        <f>X189</f>
        <v>2689594.2361269793</v>
      </c>
      <c r="D189" s="2"/>
      <c r="E189" s="12">
        <f>E188</f>
        <v>205542.85714285713</v>
      </c>
      <c r="F189" s="12">
        <f t="shared" ref="F189:X189" si="611">E189+F188</f>
        <v>401297.95918367349</v>
      </c>
      <c r="G189" s="12">
        <f t="shared" si="611"/>
        <v>587731.3896987366</v>
      </c>
      <c r="H189" s="12">
        <f t="shared" si="611"/>
        <v>765287.03780832049</v>
      </c>
      <c r="I189" s="12">
        <f t="shared" si="611"/>
        <v>934387.65505554329</v>
      </c>
      <c r="J189" s="12">
        <f t="shared" si="611"/>
        <v>1095435.8619576602</v>
      </c>
      <c r="K189" s="12">
        <f t="shared" si="611"/>
        <v>1248815.106626343</v>
      </c>
      <c r="L189" s="12">
        <f t="shared" si="611"/>
        <v>1394890.5777393742</v>
      </c>
      <c r="M189" s="12">
        <f t="shared" si="611"/>
        <v>1534010.0740374993</v>
      </c>
      <c r="N189" s="12">
        <f t="shared" si="611"/>
        <v>1666504.832416666</v>
      </c>
      <c r="O189" s="12">
        <f t="shared" si="611"/>
        <v>1792690.316587301</v>
      </c>
      <c r="P189" s="12">
        <f t="shared" si="611"/>
        <v>1912866.9681783819</v>
      </c>
      <c r="Q189" s="12">
        <f t="shared" si="611"/>
        <v>2027320.9220746495</v>
      </c>
      <c r="R189" s="12">
        <f t="shared" si="611"/>
        <v>2136324.6876901421</v>
      </c>
      <c r="S189" s="12">
        <f t="shared" si="611"/>
        <v>2240137.7978001353</v>
      </c>
      <c r="T189" s="12">
        <f t="shared" si="611"/>
        <v>2339007.4264763193</v>
      </c>
      <c r="U189" s="12">
        <f t="shared" si="611"/>
        <v>2433168.9775964944</v>
      </c>
      <c r="V189" s="12">
        <f t="shared" si="611"/>
        <v>2522846.6453299946</v>
      </c>
      <c r="W189" s="12">
        <f t="shared" si="611"/>
        <v>2608253.9479333283</v>
      </c>
      <c r="X189" s="13">
        <f t="shared" si="611"/>
        <v>2689594.2361269793</v>
      </c>
    </row>
    <row r="190" spans="1:27" ht="15" thickTop="1" x14ac:dyDescent="0.3">
      <c r="B190" s="2" t="s">
        <v>131</v>
      </c>
      <c r="C190" s="15">
        <f>'4.scen. - Novadi'!$Q$30</f>
        <v>88920</v>
      </c>
      <c r="E190" s="12">
        <f>$C190</f>
        <v>88920</v>
      </c>
      <c r="F190" s="12">
        <f t="shared" ref="F190:X190" si="612">$C190</f>
        <v>88920</v>
      </c>
      <c r="G190" s="12">
        <f t="shared" si="612"/>
        <v>88920</v>
      </c>
      <c r="H190" s="12">
        <f t="shared" si="612"/>
        <v>88920</v>
      </c>
      <c r="I190" s="12">
        <f t="shared" si="612"/>
        <v>88920</v>
      </c>
      <c r="J190" s="12">
        <f t="shared" si="612"/>
        <v>88920</v>
      </c>
      <c r="K190" s="12">
        <f t="shared" si="612"/>
        <v>88920</v>
      </c>
      <c r="L190" s="12">
        <f t="shared" si="612"/>
        <v>88920</v>
      </c>
      <c r="M190" s="12">
        <f t="shared" si="612"/>
        <v>88920</v>
      </c>
      <c r="N190" s="12">
        <f t="shared" si="612"/>
        <v>88920</v>
      </c>
      <c r="O190" s="12">
        <f t="shared" si="612"/>
        <v>88920</v>
      </c>
      <c r="P190" s="12">
        <f t="shared" si="612"/>
        <v>88920</v>
      </c>
      <c r="Q190" s="12">
        <f t="shared" si="612"/>
        <v>88920</v>
      </c>
      <c r="R190" s="12">
        <f t="shared" si="612"/>
        <v>88920</v>
      </c>
      <c r="S190" s="12">
        <f t="shared" si="612"/>
        <v>88920</v>
      </c>
      <c r="T190" s="12">
        <f t="shared" si="612"/>
        <v>88920</v>
      </c>
      <c r="U190" s="12">
        <f t="shared" si="612"/>
        <v>88920</v>
      </c>
      <c r="V190" s="12">
        <f t="shared" si="612"/>
        <v>88920</v>
      </c>
      <c r="W190" s="12">
        <f t="shared" si="612"/>
        <v>88920</v>
      </c>
      <c r="X190" s="12">
        <f t="shared" si="612"/>
        <v>88920</v>
      </c>
    </row>
    <row r="191" spans="1:27" ht="15" thickBot="1" x14ac:dyDescent="0.35">
      <c r="B191" s="2" t="s">
        <v>9</v>
      </c>
      <c r="E191" s="12">
        <f t="shared" ref="E191:X191" si="613">E190/E$3</f>
        <v>84685.714285714275</v>
      </c>
      <c r="F191" s="12">
        <f t="shared" si="613"/>
        <v>80653.061224489793</v>
      </c>
      <c r="G191" s="12">
        <f t="shared" si="613"/>
        <v>76812.43926141884</v>
      </c>
      <c r="H191" s="12">
        <f t="shared" si="613"/>
        <v>73154.704058494128</v>
      </c>
      <c r="I191" s="12">
        <f t="shared" si="613"/>
        <v>69671.146722375357</v>
      </c>
      <c r="J191" s="12">
        <f t="shared" si="613"/>
        <v>66353.473068928914</v>
      </c>
      <c r="K191" s="12">
        <f t="shared" si="613"/>
        <v>63193.783875170389</v>
      </c>
      <c r="L191" s="12">
        <f t="shared" si="613"/>
        <v>60184.556071590843</v>
      </c>
      <c r="M191" s="12">
        <f t="shared" si="613"/>
        <v>57318.624830086519</v>
      </c>
      <c r="N191" s="12">
        <f t="shared" si="613"/>
        <v>54589.166504844303</v>
      </c>
      <c r="O191" s="12">
        <f t="shared" si="613"/>
        <v>51989.682385565997</v>
      </c>
      <c r="P191" s="12">
        <f t="shared" si="613"/>
        <v>49513.983224348565</v>
      </c>
      <c r="Q191" s="12">
        <f t="shared" si="613"/>
        <v>47156.174499379587</v>
      </c>
      <c r="R191" s="12">
        <f t="shared" si="613"/>
        <v>44910.642380361503</v>
      </c>
      <c r="S191" s="12">
        <f t="shared" si="613"/>
        <v>42772.040362249048</v>
      </c>
      <c r="T191" s="12">
        <f t="shared" si="613"/>
        <v>40735.276535475285</v>
      </c>
      <c r="U191" s="12">
        <f t="shared" si="613"/>
        <v>38795.50146235741</v>
      </c>
      <c r="V191" s="12">
        <f t="shared" si="613"/>
        <v>36948.096630816581</v>
      </c>
      <c r="W191" s="12">
        <f t="shared" si="613"/>
        <v>35188.663457920557</v>
      </c>
      <c r="X191" s="12">
        <f t="shared" si="613"/>
        <v>33513.012817067189</v>
      </c>
    </row>
    <row r="192" spans="1:27" ht="15.6" thickTop="1" thickBot="1" x14ac:dyDescent="0.35">
      <c r="B192" s="2" t="s">
        <v>10</v>
      </c>
      <c r="C192" s="7">
        <f>X192</f>
        <v>1108139.7436586549</v>
      </c>
      <c r="E192" s="12">
        <f>E191</f>
        <v>84685.714285714275</v>
      </c>
      <c r="F192" s="12">
        <f>E192+F191</f>
        <v>165338.77551020408</v>
      </c>
      <c r="G192" s="12">
        <f t="shared" ref="G192" si="614">F192+G191</f>
        <v>242151.21477162291</v>
      </c>
      <c r="H192" s="12">
        <f t="shared" ref="H192" si="615">G192+H191</f>
        <v>315305.91883011704</v>
      </c>
      <c r="I192" s="12">
        <f t="shared" ref="I192" si="616">H192+I191</f>
        <v>384977.06555249239</v>
      </c>
      <c r="J192" s="12">
        <f t="shared" ref="J192" si="617">I192+J191</f>
        <v>451330.53862142132</v>
      </c>
      <c r="K192" s="12">
        <f t="shared" ref="K192" si="618">J192+K191</f>
        <v>514524.32249659172</v>
      </c>
      <c r="L192" s="12">
        <f t="shared" ref="L192" si="619">K192+L191</f>
        <v>574708.87856818258</v>
      </c>
      <c r="M192" s="12">
        <f t="shared" ref="M192" si="620">L192+M191</f>
        <v>632027.50339826907</v>
      </c>
      <c r="N192" s="12">
        <f t="shared" ref="N192" si="621">M192+N191</f>
        <v>686616.66990311339</v>
      </c>
      <c r="O192" s="12">
        <f t="shared" ref="O192" si="622">N192+O191</f>
        <v>738606.35228867934</v>
      </c>
      <c r="P192" s="12">
        <f t="shared" ref="P192" si="623">O192+P191</f>
        <v>788120.33551302785</v>
      </c>
      <c r="Q192" s="12">
        <f t="shared" ref="Q192" si="624">P192+Q191</f>
        <v>835276.51001240744</v>
      </c>
      <c r="R192" s="12">
        <f t="shared" ref="R192" si="625">Q192+R191</f>
        <v>880187.152392769</v>
      </c>
      <c r="S192" s="12">
        <f t="shared" ref="S192" si="626">R192+S191</f>
        <v>922959.19275501801</v>
      </c>
      <c r="T192" s="12">
        <f t="shared" ref="T192" si="627">S192+T191</f>
        <v>963694.46929049329</v>
      </c>
      <c r="U192" s="12">
        <f t="shared" ref="U192" si="628">T192+U191</f>
        <v>1002489.9707528506</v>
      </c>
      <c r="V192" s="12">
        <f t="shared" ref="V192" si="629">U192+V191</f>
        <v>1039438.0673836672</v>
      </c>
      <c r="W192" s="12">
        <f t="shared" ref="W192" si="630">V192+W191</f>
        <v>1074626.7308415878</v>
      </c>
      <c r="X192" s="13">
        <f t="shared" ref="X192" si="631">W192+X191</f>
        <v>1108139.7436586549</v>
      </c>
    </row>
    <row r="193" spans="1:27" ht="15" thickTop="1" x14ac:dyDescent="0.3"/>
    <row r="194" spans="1:27" x14ac:dyDescent="0.3">
      <c r="A194" s="2">
        <f>A187+1</f>
        <v>31</v>
      </c>
      <c r="B194" s="2" t="s">
        <v>130</v>
      </c>
      <c r="C194" s="14">
        <f>'4.scen. - Novadi'!$U$31</f>
        <v>0</v>
      </c>
      <c r="D194" s="1"/>
      <c r="E194" s="12">
        <f t="shared" ref="E194:J194" si="632">$C194</f>
        <v>0</v>
      </c>
      <c r="F194" s="12">
        <f t="shared" si="632"/>
        <v>0</v>
      </c>
      <c r="G194" s="12">
        <f t="shared" si="632"/>
        <v>0</v>
      </c>
      <c r="H194" s="12">
        <f t="shared" si="632"/>
        <v>0</v>
      </c>
      <c r="I194" s="12">
        <f t="shared" si="632"/>
        <v>0</v>
      </c>
      <c r="J194" s="12">
        <f t="shared" si="632"/>
        <v>0</v>
      </c>
      <c r="K194" s="12">
        <f t="shared" ref="K194:X194" si="633">$C194</f>
        <v>0</v>
      </c>
      <c r="L194" s="12">
        <f t="shared" si="633"/>
        <v>0</v>
      </c>
      <c r="M194" s="12">
        <f t="shared" si="633"/>
        <v>0</v>
      </c>
      <c r="N194" s="12">
        <f t="shared" si="633"/>
        <v>0</v>
      </c>
      <c r="O194" s="12">
        <f t="shared" si="633"/>
        <v>0</v>
      </c>
      <c r="P194" s="12">
        <f t="shared" si="633"/>
        <v>0</v>
      </c>
      <c r="Q194" s="12">
        <f t="shared" si="633"/>
        <v>0</v>
      </c>
      <c r="R194" s="12">
        <f t="shared" si="633"/>
        <v>0</v>
      </c>
      <c r="S194" s="12">
        <f t="shared" si="633"/>
        <v>0</v>
      </c>
      <c r="T194" s="12">
        <f t="shared" si="633"/>
        <v>0</v>
      </c>
      <c r="U194" s="12">
        <f t="shared" si="633"/>
        <v>0</v>
      </c>
      <c r="V194" s="12">
        <f t="shared" si="633"/>
        <v>0</v>
      </c>
      <c r="W194" s="12">
        <f t="shared" si="633"/>
        <v>0</v>
      </c>
      <c r="X194" s="12">
        <f t="shared" si="633"/>
        <v>0</v>
      </c>
    </row>
    <row r="195" spans="1:27" ht="15" thickBot="1" x14ac:dyDescent="0.35">
      <c r="A195" s="2"/>
      <c r="B195" s="2" t="s">
        <v>9</v>
      </c>
      <c r="C195" s="2"/>
      <c r="D195" s="2"/>
      <c r="E195" s="12">
        <f t="shared" ref="E195:X195" si="634">E194/E$3</f>
        <v>0</v>
      </c>
      <c r="F195" s="12">
        <f t="shared" si="634"/>
        <v>0</v>
      </c>
      <c r="G195" s="12">
        <f t="shared" si="634"/>
        <v>0</v>
      </c>
      <c r="H195" s="12">
        <f t="shared" si="634"/>
        <v>0</v>
      </c>
      <c r="I195" s="12">
        <f t="shared" si="634"/>
        <v>0</v>
      </c>
      <c r="J195" s="12">
        <f t="shared" si="634"/>
        <v>0</v>
      </c>
      <c r="K195" s="12">
        <f t="shared" si="634"/>
        <v>0</v>
      </c>
      <c r="L195" s="12">
        <f t="shared" si="634"/>
        <v>0</v>
      </c>
      <c r="M195" s="12">
        <f t="shared" si="634"/>
        <v>0</v>
      </c>
      <c r="N195" s="12">
        <f t="shared" si="634"/>
        <v>0</v>
      </c>
      <c r="O195" s="12">
        <f t="shared" si="634"/>
        <v>0</v>
      </c>
      <c r="P195" s="12">
        <f t="shared" si="634"/>
        <v>0</v>
      </c>
      <c r="Q195" s="12">
        <f t="shared" si="634"/>
        <v>0</v>
      </c>
      <c r="R195" s="12">
        <f t="shared" si="634"/>
        <v>0</v>
      </c>
      <c r="S195" s="12">
        <f t="shared" si="634"/>
        <v>0</v>
      </c>
      <c r="T195" s="12">
        <f t="shared" si="634"/>
        <v>0</v>
      </c>
      <c r="U195" s="12">
        <f t="shared" si="634"/>
        <v>0</v>
      </c>
      <c r="V195" s="12">
        <f t="shared" si="634"/>
        <v>0</v>
      </c>
      <c r="W195" s="12">
        <f t="shared" si="634"/>
        <v>0</v>
      </c>
      <c r="X195" s="12">
        <f t="shared" si="634"/>
        <v>0</v>
      </c>
      <c r="Z195" s="5"/>
      <c r="AA195" s="4"/>
    </row>
    <row r="196" spans="1:27" ht="15.6" thickTop="1" thickBot="1" x14ac:dyDescent="0.35">
      <c r="A196" s="2"/>
      <c r="B196" s="2" t="s">
        <v>10</v>
      </c>
      <c r="C196" s="7">
        <f>X196</f>
        <v>0</v>
      </c>
      <c r="D196" s="2"/>
      <c r="E196" s="12">
        <f>E195</f>
        <v>0</v>
      </c>
      <c r="F196" s="12">
        <f t="shared" ref="F196:X196" si="635">E196+F195</f>
        <v>0</v>
      </c>
      <c r="G196" s="12">
        <f t="shared" si="635"/>
        <v>0</v>
      </c>
      <c r="H196" s="12">
        <f t="shared" si="635"/>
        <v>0</v>
      </c>
      <c r="I196" s="12">
        <f t="shared" si="635"/>
        <v>0</v>
      </c>
      <c r="J196" s="12">
        <f t="shared" si="635"/>
        <v>0</v>
      </c>
      <c r="K196" s="12">
        <f t="shared" si="635"/>
        <v>0</v>
      </c>
      <c r="L196" s="12">
        <f t="shared" si="635"/>
        <v>0</v>
      </c>
      <c r="M196" s="12">
        <f t="shared" si="635"/>
        <v>0</v>
      </c>
      <c r="N196" s="12">
        <f t="shared" si="635"/>
        <v>0</v>
      </c>
      <c r="O196" s="12">
        <f t="shared" si="635"/>
        <v>0</v>
      </c>
      <c r="P196" s="12">
        <f t="shared" si="635"/>
        <v>0</v>
      </c>
      <c r="Q196" s="12">
        <f t="shared" si="635"/>
        <v>0</v>
      </c>
      <c r="R196" s="12">
        <f t="shared" si="635"/>
        <v>0</v>
      </c>
      <c r="S196" s="12">
        <f t="shared" si="635"/>
        <v>0</v>
      </c>
      <c r="T196" s="12">
        <f t="shared" si="635"/>
        <v>0</v>
      </c>
      <c r="U196" s="12">
        <f t="shared" si="635"/>
        <v>0</v>
      </c>
      <c r="V196" s="12">
        <f t="shared" si="635"/>
        <v>0</v>
      </c>
      <c r="W196" s="12">
        <f t="shared" si="635"/>
        <v>0</v>
      </c>
      <c r="X196" s="13">
        <f t="shared" si="635"/>
        <v>0</v>
      </c>
    </row>
    <row r="197" spans="1:27" ht="15" thickTop="1" x14ac:dyDescent="0.3">
      <c r="B197" s="2" t="s">
        <v>131</v>
      </c>
      <c r="C197" s="15">
        <f>'4.scen. - Novadi'!$Q$31</f>
        <v>0</v>
      </c>
      <c r="E197" s="12">
        <f>$C197</f>
        <v>0</v>
      </c>
      <c r="F197" s="12">
        <f t="shared" ref="F197:X197" si="636">$C197</f>
        <v>0</v>
      </c>
      <c r="G197" s="12">
        <f t="shared" si="636"/>
        <v>0</v>
      </c>
      <c r="H197" s="12">
        <f t="shared" si="636"/>
        <v>0</v>
      </c>
      <c r="I197" s="12">
        <f t="shared" si="636"/>
        <v>0</v>
      </c>
      <c r="J197" s="12">
        <f t="shared" si="636"/>
        <v>0</v>
      </c>
      <c r="K197" s="12">
        <f t="shared" si="636"/>
        <v>0</v>
      </c>
      <c r="L197" s="12">
        <f t="shared" si="636"/>
        <v>0</v>
      </c>
      <c r="M197" s="12">
        <f t="shared" si="636"/>
        <v>0</v>
      </c>
      <c r="N197" s="12">
        <f t="shared" si="636"/>
        <v>0</v>
      </c>
      <c r="O197" s="12">
        <f t="shared" si="636"/>
        <v>0</v>
      </c>
      <c r="P197" s="12">
        <f t="shared" si="636"/>
        <v>0</v>
      </c>
      <c r="Q197" s="12">
        <f t="shared" si="636"/>
        <v>0</v>
      </c>
      <c r="R197" s="12">
        <f t="shared" si="636"/>
        <v>0</v>
      </c>
      <c r="S197" s="12">
        <f t="shared" si="636"/>
        <v>0</v>
      </c>
      <c r="T197" s="12">
        <f t="shared" si="636"/>
        <v>0</v>
      </c>
      <c r="U197" s="12">
        <f t="shared" si="636"/>
        <v>0</v>
      </c>
      <c r="V197" s="12">
        <f t="shared" si="636"/>
        <v>0</v>
      </c>
      <c r="W197" s="12">
        <f t="shared" si="636"/>
        <v>0</v>
      </c>
      <c r="X197" s="12">
        <f t="shared" si="636"/>
        <v>0</v>
      </c>
    </row>
    <row r="198" spans="1:27" ht="15" thickBot="1" x14ac:dyDescent="0.35">
      <c r="B198" s="2" t="s">
        <v>9</v>
      </c>
      <c r="E198" s="12">
        <f t="shared" ref="E198:X198" si="637">E197/E$3</f>
        <v>0</v>
      </c>
      <c r="F198" s="12">
        <f t="shared" si="637"/>
        <v>0</v>
      </c>
      <c r="G198" s="12">
        <f t="shared" si="637"/>
        <v>0</v>
      </c>
      <c r="H198" s="12">
        <f t="shared" si="637"/>
        <v>0</v>
      </c>
      <c r="I198" s="12">
        <f t="shared" si="637"/>
        <v>0</v>
      </c>
      <c r="J198" s="12">
        <f t="shared" si="637"/>
        <v>0</v>
      </c>
      <c r="K198" s="12">
        <f t="shared" si="637"/>
        <v>0</v>
      </c>
      <c r="L198" s="12">
        <f t="shared" si="637"/>
        <v>0</v>
      </c>
      <c r="M198" s="12">
        <f t="shared" si="637"/>
        <v>0</v>
      </c>
      <c r="N198" s="12">
        <f t="shared" si="637"/>
        <v>0</v>
      </c>
      <c r="O198" s="12">
        <f t="shared" si="637"/>
        <v>0</v>
      </c>
      <c r="P198" s="12">
        <f t="shared" si="637"/>
        <v>0</v>
      </c>
      <c r="Q198" s="12">
        <f t="shared" si="637"/>
        <v>0</v>
      </c>
      <c r="R198" s="12">
        <f t="shared" si="637"/>
        <v>0</v>
      </c>
      <c r="S198" s="12">
        <f t="shared" si="637"/>
        <v>0</v>
      </c>
      <c r="T198" s="12">
        <f t="shared" si="637"/>
        <v>0</v>
      </c>
      <c r="U198" s="12">
        <f t="shared" si="637"/>
        <v>0</v>
      </c>
      <c r="V198" s="12">
        <f t="shared" si="637"/>
        <v>0</v>
      </c>
      <c r="W198" s="12">
        <f t="shared" si="637"/>
        <v>0</v>
      </c>
      <c r="X198" s="12">
        <f t="shared" si="637"/>
        <v>0</v>
      </c>
    </row>
    <row r="199" spans="1:27" ht="15.6" thickTop="1" thickBot="1" x14ac:dyDescent="0.35">
      <c r="B199" s="2" t="s">
        <v>10</v>
      </c>
      <c r="C199" s="7">
        <f>X199</f>
        <v>0</v>
      </c>
      <c r="E199" s="12">
        <f>E198</f>
        <v>0</v>
      </c>
      <c r="F199" s="12">
        <f>E199+F198</f>
        <v>0</v>
      </c>
      <c r="G199" s="12">
        <f t="shared" ref="G199" si="638">F199+G198</f>
        <v>0</v>
      </c>
      <c r="H199" s="12">
        <f t="shared" ref="H199" si="639">G199+H198</f>
        <v>0</v>
      </c>
      <c r="I199" s="12">
        <f t="shared" ref="I199" si="640">H199+I198</f>
        <v>0</v>
      </c>
      <c r="J199" s="12">
        <f t="shared" ref="J199" si="641">I199+J198</f>
        <v>0</v>
      </c>
      <c r="K199" s="12">
        <f t="shared" ref="K199" si="642">J199+K198</f>
        <v>0</v>
      </c>
      <c r="L199" s="12">
        <f t="shared" ref="L199" si="643">K199+L198</f>
        <v>0</v>
      </c>
      <c r="M199" s="12">
        <f t="shared" ref="M199" si="644">L199+M198</f>
        <v>0</v>
      </c>
      <c r="N199" s="12">
        <f t="shared" ref="N199" si="645">M199+N198</f>
        <v>0</v>
      </c>
      <c r="O199" s="12">
        <f t="shared" ref="O199" si="646">N199+O198</f>
        <v>0</v>
      </c>
      <c r="P199" s="12">
        <f t="shared" ref="P199" si="647">O199+P198</f>
        <v>0</v>
      </c>
      <c r="Q199" s="12">
        <f t="shared" ref="Q199" si="648">P199+Q198</f>
        <v>0</v>
      </c>
      <c r="R199" s="12">
        <f t="shared" ref="R199" si="649">Q199+R198</f>
        <v>0</v>
      </c>
      <c r="S199" s="12">
        <f t="shared" ref="S199" si="650">R199+S198</f>
        <v>0</v>
      </c>
      <c r="T199" s="12">
        <f t="shared" ref="T199" si="651">S199+T198</f>
        <v>0</v>
      </c>
      <c r="U199" s="12">
        <f t="shared" ref="U199" si="652">T199+U198</f>
        <v>0</v>
      </c>
      <c r="V199" s="12">
        <f t="shared" ref="V199" si="653">U199+V198</f>
        <v>0</v>
      </c>
      <c r="W199" s="12">
        <f t="shared" ref="W199" si="654">V199+W198</f>
        <v>0</v>
      </c>
      <c r="X199" s="13">
        <f t="shared" ref="X199" si="655">W199+X198</f>
        <v>0</v>
      </c>
    </row>
    <row r="200" spans="1:27" ht="15" thickTop="1" x14ac:dyDescent="0.3"/>
    <row r="201" spans="1:27" x14ac:dyDescent="0.3">
      <c r="A201" s="2">
        <f>A194+1</f>
        <v>32</v>
      </c>
      <c r="B201" s="2" t="s">
        <v>130</v>
      </c>
      <c r="C201" s="14">
        <f>'4.scen. - Novadi'!$U$32</f>
        <v>621960</v>
      </c>
      <c r="D201" s="1"/>
      <c r="E201" s="12">
        <f t="shared" ref="E201:J201" si="656">$C201</f>
        <v>621960</v>
      </c>
      <c r="F201" s="12">
        <f t="shared" si="656"/>
        <v>621960</v>
      </c>
      <c r="G201" s="12">
        <f t="shared" si="656"/>
        <v>621960</v>
      </c>
      <c r="H201" s="12">
        <f t="shared" si="656"/>
        <v>621960</v>
      </c>
      <c r="I201" s="12">
        <f t="shared" si="656"/>
        <v>621960</v>
      </c>
      <c r="J201" s="12">
        <f t="shared" si="656"/>
        <v>621960</v>
      </c>
      <c r="K201" s="12">
        <f t="shared" ref="K201:X201" si="657">$C201</f>
        <v>621960</v>
      </c>
      <c r="L201" s="12">
        <f t="shared" si="657"/>
        <v>621960</v>
      </c>
      <c r="M201" s="12">
        <f t="shared" si="657"/>
        <v>621960</v>
      </c>
      <c r="N201" s="12">
        <f t="shared" si="657"/>
        <v>621960</v>
      </c>
      <c r="O201" s="12">
        <f t="shared" si="657"/>
        <v>621960</v>
      </c>
      <c r="P201" s="12">
        <f t="shared" si="657"/>
        <v>621960</v>
      </c>
      <c r="Q201" s="12">
        <f t="shared" si="657"/>
        <v>621960</v>
      </c>
      <c r="R201" s="12">
        <f t="shared" si="657"/>
        <v>621960</v>
      </c>
      <c r="S201" s="12">
        <f t="shared" si="657"/>
        <v>621960</v>
      </c>
      <c r="T201" s="12">
        <f t="shared" si="657"/>
        <v>621960</v>
      </c>
      <c r="U201" s="12">
        <f t="shared" si="657"/>
        <v>621960</v>
      </c>
      <c r="V201" s="12">
        <f t="shared" si="657"/>
        <v>621960</v>
      </c>
      <c r="W201" s="12">
        <f t="shared" si="657"/>
        <v>621960</v>
      </c>
      <c r="X201" s="12">
        <f t="shared" si="657"/>
        <v>621960</v>
      </c>
    </row>
    <row r="202" spans="1:27" ht="15" thickBot="1" x14ac:dyDescent="0.35">
      <c r="A202" s="2"/>
      <c r="B202" s="2" t="s">
        <v>9</v>
      </c>
      <c r="C202" s="2"/>
      <c r="D202" s="2"/>
      <c r="E202" s="12">
        <f t="shared" ref="E202:X202" si="658">E201/E$3</f>
        <v>592342.85714285716</v>
      </c>
      <c r="F202" s="12">
        <f t="shared" si="658"/>
        <v>564136.05442176864</v>
      </c>
      <c r="G202" s="12">
        <f t="shared" si="658"/>
        <v>537272.43278263684</v>
      </c>
      <c r="H202" s="12">
        <f t="shared" si="658"/>
        <v>511688.03122155881</v>
      </c>
      <c r="I202" s="12">
        <f t="shared" si="658"/>
        <v>487321.93449672265</v>
      </c>
      <c r="J202" s="12">
        <f t="shared" si="658"/>
        <v>464116.12809211679</v>
      </c>
      <c r="K202" s="12">
        <f t="shared" si="658"/>
        <v>442015.36008773028</v>
      </c>
      <c r="L202" s="12">
        <f t="shared" si="658"/>
        <v>420967.00960736215</v>
      </c>
      <c r="M202" s="12">
        <f t="shared" si="658"/>
        <v>400920.96153082111</v>
      </c>
      <c r="N202" s="12">
        <f t="shared" si="658"/>
        <v>381829.48717221053</v>
      </c>
      <c r="O202" s="12">
        <f t="shared" si="658"/>
        <v>363647.13064020051</v>
      </c>
      <c r="P202" s="12">
        <f t="shared" si="658"/>
        <v>346330.60060971475</v>
      </c>
      <c r="Q202" s="12">
        <f t="shared" si="658"/>
        <v>329838.66724734736</v>
      </c>
      <c r="R202" s="12">
        <f t="shared" si="658"/>
        <v>314132.06404509267</v>
      </c>
      <c r="S202" s="12">
        <f t="shared" si="658"/>
        <v>299173.39432865969</v>
      </c>
      <c r="T202" s="12">
        <f t="shared" si="658"/>
        <v>284927.04221777112</v>
      </c>
      <c r="U202" s="12">
        <f t="shared" si="658"/>
        <v>271359.08782644867</v>
      </c>
      <c r="V202" s="12">
        <f t="shared" si="658"/>
        <v>258437.22650137969</v>
      </c>
      <c r="W202" s="12">
        <f t="shared" si="658"/>
        <v>246130.6919060759</v>
      </c>
      <c r="X202" s="12">
        <f t="shared" si="658"/>
        <v>234410.18276769129</v>
      </c>
      <c r="Z202" s="5"/>
      <c r="AA202" s="4"/>
    </row>
    <row r="203" spans="1:27" ht="15.6" thickTop="1" thickBot="1" x14ac:dyDescent="0.35">
      <c r="A203" s="2"/>
      <c r="B203" s="2" t="s">
        <v>10</v>
      </c>
      <c r="C203" s="7">
        <f>X203</f>
        <v>7750996.3446461679</v>
      </c>
      <c r="D203" s="2"/>
      <c r="E203" s="12">
        <f>E202</f>
        <v>592342.85714285716</v>
      </c>
      <c r="F203" s="12">
        <f t="shared" ref="F203:X203" si="659">E203+F202</f>
        <v>1156478.9115646258</v>
      </c>
      <c r="G203" s="12">
        <f t="shared" si="659"/>
        <v>1693751.3443472628</v>
      </c>
      <c r="H203" s="12">
        <f t="shared" si="659"/>
        <v>2205439.3755688216</v>
      </c>
      <c r="I203" s="12">
        <f t="shared" si="659"/>
        <v>2692761.3100655442</v>
      </c>
      <c r="J203" s="12">
        <f t="shared" si="659"/>
        <v>3156877.4381576609</v>
      </c>
      <c r="K203" s="12">
        <f t="shared" si="659"/>
        <v>3598892.7982453913</v>
      </c>
      <c r="L203" s="12">
        <f t="shared" si="659"/>
        <v>4019859.8078527534</v>
      </c>
      <c r="M203" s="12">
        <f t="shared" si="659"/>
        <v>4420780.7693835748</v>
      </c>
      <c r="N203" s="12">
        <f t="shared" si="659"/>
        <v>4802610.2565557854</v>
      </c>
      <c r="O203" s="12">
        <f t="shared" si="659"/>
        <v>5166257.3871959858</v>
      </c>
      <c r="P203" s="12">
        <f t="shared" si="659"/>
        <v>5512587.9878057009</v>
      </c>
      <c r="Q203" s="12">
        <f t="shared" si="659"/>
        <v>5842426.6550530484</v>
      </c>
      <c r="R203" s="12">
        <f t="shared" si="659"/>
        <v>6156558.7190981414</v>
      </c>
      <c r="S203" s="12">
        <f t="shared" si="659"/>
        <v>6455732.1134268008</v>
      </c>
      <c r="T203" s="12">
        <f t="shared" si="659"/>
        <v>6740659.1556445723</v>
      </c>
      <c r="U203" s="12">
        <f t="shared" si="659"/>
        <v>7012018.2434710208</v>
      </c>
      <c r="V203" s="12">
        <f t="shared" si="659"/>
        <v>7270455.4699724009</v>
      </c>
      <c r="W203" s="12">
        <f t="shared" si="659"/>
        <v>7516586.1618784769</v>
      </c>
      <c r="X203" s="13">
        <f t="shared" si="659"/>
        <v>7750996.3446461679</v>
      </c>
    </row>
    <row r="204" spans="1:27" ht="15" thickTop="1" x14ac:dyDescent="0.3">
      <c r="B204" s="2" t="s">
        <v>131</v>
      </c>
      <c r="C204" s="15">
        <f>'4.scen. - Novadi'!$Q$32</f>
        <v>277800</v>
      </c>
      <c r="E204" s="12">
        <f>$C204</f>
        <v>277800</v>
      </c>
      <c r="F204" s="12">
        <f t="shared" ref="F204:X204" si="660">$C204</f>
        <v>277800</v>
      </c>
      <c r="G204" s="12">
        <f t="shared" si="660"/>
        <v>277800</v>
      </c>
      <c r="H204" s="12">
        <f t="shared" si="660"/>
        <v>277800</v>
      </c>
      <c r="I204" s="12">
        <f t="shared" si="660"/>
        <v>277800</v>
      </c>
      <c r="J204" s="12">
        <f t="shared" si="660"/>
        <v>277800</v>
      </c>
      <c r="K204" s="12">
        <f t="shared" si="660"/>
        <v>277800</v>
      </c>
      <c r="L204" s="12">
        <f t="shared" si="660"/>
        <v>277800</v>
      </c>
      <c r="M204" s="12">
        <f t="shared" si="660"/>
        <v>277800</v>
      </c>
      <c r="N204" s="12">
        <f t="shared" si="660"/>
        <v>277800</v>
      </c>
      <c r="O204" s="12">
        <f t="shared" si="660"/>
        <v>277800</v>
      </c>
      <c r="P204" s="12">
        <f t="shared" si="660"/>
        <v>277800</v>
      </c>
      <c r="Q204" s="12">
        <f t="shared" si="660"/>
        <v>277800</v>
      </c>
      <c r="R204" s="12">
        <f t="shared" si="660"/>
        <v>277800</v>
      </c>
      <c r="S204" s="12">
        <f t="shared" si="660"/>
        <v>277800</v>
      </c>
      <c r="T204" s="12">
        <f t="shared" si="660"/>
        <v>277800</v>
      </c>
      <c r="U204" s="12">
        <f t="shared" si="660"/>
        <v>277800</v>
      </c>
      <c r="V204" s="12">
        <f t="shared" si="660"/>
        <v>277800</v>
      </c>
      <c r="W204" s="12">
        <f t="shared" si="660"/>
        <v>277800</v>
      </c>
      <c r="X204" s="12">
        <f t="shared" si="660"/>
        <v>277800</v>
      </c>
    </row>
    <row r="205" spans="1:27" ht="15" thickBot="1" x14ac:dyDescent="0.35">
      <c r="B205" s="2" t="s">
        <v>9</v>
      </c>
      <c r="E205" s="12">
        <f t="shared" ref="E205:X205" si="661">E204/E$3</f>
        <v>264571.42857142858</v>
      </c>
      <c r="F205" s="12">
        <f t="shared" si="661"/>
        <v>251972.78911564624</v>
      </c>
      <c r="G205" s="12">
        <f t="shared" si="661"/>
        <v>239974.08487204404</v>
      </c>
      <c r="H205" s="12">
        <f t="shared" si="661"/>
        <v>228546.74749718478</v>
      </c>
      <c r="I205" s="12">
        <f t="shared" si="661"/>
        <v>217663.56904493785</v>
      </c>
      <c r="J205" s="12">
        <f t="shared" si="661"/>
        <v>207298.6371856551</v>
      </c>
      <c r="K205" s="12">
        <f t="shared" si="661"/>
        <v>197427.2735101477</v>
      </c>
      <c r="L205" s="12">
        <f t="shared" si="661"/>
        <v>188025.97477156925</v>
      </c>
      <c r="M205" s="12">
        <f t="shared" si="661"/>
        <v>179072.35692530402</v>
      </c>
      <c r="N205" s="12">
        <f t="shared" si="661"/>
        <v>170545.1018336229</v>
      </c>
      <c r="O205" s="12">
        <f t="shared" si="661"/>
        <v>162423.90650821227</v>
      </c>
      <c r="P205" s="12">
        <f t="shared" si="661"/>
        <v>154689.43476972595</v>
      </c>
      <c r="Q205" s="12">
        <f t="shared" si="661"/>
        <v>147323.27120926281</v>
      </c>
      <c r="R205" s="12">
        <f t="shared" si="661"/>
        <v>140307.87734215506</v>
      </c>
      <c r="S205" s="12">
        <f t="shared" si="661"/>
        <v>133626.54984967146</v>
      </c>
      <c r="T205" s="12">
        <f t="shared" si="661"/>
        <v>127263.38080921091</v>
      </c>
      <c r="U205" s="12">
        <f t="shared" si="661"/>
        <v>121203.21981829609</v>
      </c>
      <c r="V205" s="12">
        <f t="shared" si="661"/>
        <v>115431.63792218675</v>
      </c>
      <c r="W205" s="12">
        <f t="shared" si="661"/>
        <v>109934.89325922549</v>
      </c>
      <c r="X205" s="12">
        <f t="shared" si="661"/>
        <v>104699.8983421195</v>
      </c>
    </row>
    <row r="206" spans="1:27" ht="15.6" thickTop="1" thickBot="1" x14ac:dyDescent="0.35">
      <c r="B206" s="2" t="s">
        <v>10</v>
      </c>
      <c r="C206" s="7">
        <f>X206</f>
        <v>3462002.0331576061</v>
      </c>
      <c r="E206" s="12">
        <f>E205</f>
        <v>264571.42857142858</v>
      </c>
      <c r="F206" s="12">
        <f>E206+F205</f>
        <v>516544.21768707479</v>
      </c>
      <c r="G206" s="12">
        <f t="shared" ref="G206" si="662">F206+G205</f>
        <v>756518.30255911883</v>
      </c>
      <c r="H206" s="12">
        <f t="shared" ref="H206" si="663">G206+H205</f>
        <v>985065.05005630362</v>
      </c>
      <c r="I206" s="12">
        <f t="shared" ref="I206" si="664">H206+I205</f>
        <v>1202728.6191012415</v>
      </c>
      <c r="J206" s="12">
        <f t="shared" ref="J206" si="665">I206+J205</f>
        <v>1410027.2562868965</v>
      </c>
      <c r="K206" s="12">
        <f t="shared" ref="K206" si="666">J206+K205</f>
        <v>1607454.5297970441</v>
      </c>
      <c r="L206" s="12">
        <f t="shared" ref="L206" si="667">K206+L205</f>
        <v>1795480.5045686134</v>
      </c>
      <c r="M206" s="12">
        <f t="shared" ref="M206" si="668">L206+M205</f>
        <v>1974552.8614939174</v>
      </c>
      <c r="N206" s="12">
        <f t="shared" ref="N206" si="669">M206+N205</f>
        <v>2145097.9633275401</v>
      </c>
      <c r="O206" s="12">
        <f t="shared" ref="O206" si="670">N206+O205</f>
        <v>2307521.8698357525</v>
      </c>
      <c r="P206" s="12">
        <f t="shared" ref="P206" si="671">O206+P205</f>
        <v>2462211.3046054784</v>
      </c>
      <c r="Q206" s="12">
        <f t="shared" ref="Q206" si="672">P206+Q205</f>
        <v>2609534.5758147412</v>
      </c>
      <c r="R206" s="12">
        <f t="shared" ref="R206" si="673">Q206+R205</f>
        <v>2749842.4531568964</v>
      </c>
      <c r="S206" s="12">
        <f t="shared" ref="S206" si="674">R206+S205</f>
        <v>2883469.0030065677</v>
      </c>
      <c r="T206" s="12">
        <f t="shared" ref="T206" si="675">S206+T205</f>
        <v>3010732.3838157784</v>
      </c>
      <c r="U206" s="12">
        <f t="shared" ref="U206" si="676">T206+U205</f>
        <v>3131935.6036340743</v>
      </c>
      <c r="V206" s="12">
        <f t="shared" ref="V206" si="677">U206+V205</f>
        <v>3247367.2415562612</v>
      </c>
      <c r="W206" s="12">
        <f t="shared" ref="W206" si="678">V206+W205</f>
        <v>3357302.1348154866</v>
      </c>
      <c r="X206" s="13">
        <f t="shared" ref="X206" si="679">W206+X205</f>
        <v>3462002.0331576061</v>
      </c>
    </row>
    <row r="207" spans="1:27" ht="15" thickTop="1" x14ac:dyDescent="0.3"/>
    <row r="208" spans="1:27" x14ac:dyDescent="0.3">
      <c r="A208" s="2">
        <f>A201+1</f>
        <v>33</v>
      </c>
      <c r="B208" s="2" t="s">
        <v>130</v>
      </c>
      <c r="C208" s="14">
        <f>'4.scen. - Novadi'!$U$33</f>
        <v>2075340</v>
      </c>
      <c r="D208" s="1"/>
      <c r="E208" s="12">
        <f t="shared" ref="E208:J208" si="680">$C208</f>
        <v>2075340</v>
      </c>
      <c r="F208" s="12">
        <f t="shared" si="680"/>
        <v>2075340</v>
      </c>
      <c r="G208" s="12">
        <f t="shared" si="680"/>
        <v>2075340</v>
      </c>
      <c r="H208" s="12">
        <f t="shared" si="680"/>
        <v>2075340</v>
      </c>
      <c r="I208" s="12">
        <f t="shared" si="680"/>
        <v>2075340</v>
      </c>
      <c r="J208" s="12">
        <f t="shared" si="680"/>
        <v>2075340</v>
      </c>
      <c r="K208" s="12">
        <f t="shared" ref="K208:X208" si="681">$C208</f>
        <v>2075340</v>
      </c>
      <c r="L208" s="12">
        <f t="shared" si="681"/>
        <v>2075340</v>
      </c>
      <c r="M208" s="12">
        <f t="shared" si="681"/>
        <v>2075340</v>
      </c>
      <c r="N208" s="12">
        <f t="shared" si="681"/>
        <v>2075340</v>
      </c>
      <c r="O208" s="12">
        <f t="shared" si="681"/>
        <v>2075340</v>
      </c>
      <c r="P208" s="12">
        <f t="shared" si="681"/>
        <v>2075340</v>
      </c>
      <c r="Q208" s="12">
        <f t="shared" si="681"/>
        <v>2075340</v>
      </c>
      <c r="R208" s="12">
        <f t="shared" si="681"/>
        <v>2075340</v>
      </c>
      <c r="S208" s="12">
        <f t="shared" si="681"/>
        <v>2075340</v>
      </c>
      <c r="T208" s="12">
        <f t="shared" si="681"/>
        <v>2075340</v>
      </c>
      <c r="U208" s="12">
        <f t="shared" si="681"/>
        <v>2075340</v>
      </c>
      <c r="V208" s="12">
        <f t="shared" si="681"/>
        <v>2075340</v>
      </c>
      <c r="W208" s="12">
        <f t="shared" si="681"/>
        <v>2075340</v>
      </c>
      <c r="X208" s="12">
        <f t="shared" si="681"/>
        <v>2075340</v>
      </c>
    </row>
    <row r="209" spans="1:27" ht="15" thickBot="1" x14ac:dyDescent="0.35">
      <c r="A209" s="2"/>
      <c r="B209" s="2" t="s">
        <v>9</v>
      </c>
      <c r="C209" s="2"/>
      <c r="D209" s="2"/>
      <c r="E209" s="12">
        <f t="shared" ref="E209:X209" si="682">E208/E$3</f>
        <v>1976514.2857142857</v>
      </c>
      <c r="F209" s="12">
        <f t="shared" si="682"/>
        <v>1882394.5578231292</v>
      </c>
      <c r="G209" s="12">
        <f t="shared" si="682"/>
        <v>1792756.7217363133</v>
      </c>
      <c r="H209" s="12">
        <f t="shared" si="682"/>
        <v>1707387.354034584</v>
      </c>
      <c r="I209" s="12">
        <f t="shared" si="682"/>
        <v>1626083.1943186512</v>
      </c>
      <c r="J209" s="12">
        <f t="shared" si="682"/>
        <v>1548650.6612558584</v>
      </c>
      <c r="K209" s="12">
        <f t="shared" si="682"/>
        <v>1474905.3916722459</v>
      </c>
      <c r="L209" s="12">
        <f t="shared" si="682"/>
        <v>1404671.8015926152</v>
      </c>
      <c r="M209" s="12">
        <f t="shared" si="682"/>
        <v>1337782.6681834431</v>
      </c>
      <c r="N209" s="12">
        <f t="shared" si="682"/>
        <v>1274078.731603279</v>
      </c>
      <c r="O209" s="12">
        <f t="shared" si="682"/>
        <v>1213408.3158126466</v>
      </c>
      <c r="P209" s="12">
        <f t="shared" si="682"/>
        <v>1155626.9674406159</v>
      </c>
      <c r="Q209" s="12">
        <f t="shared" si="682"/>
        <v>1100597.1118482056</v>
      </c>
      <c r="R209" s="12">
        <f t="shared" si="682"/>
        <v>1048187.7255697194</v>
      </c>
      <c r="S209" s="12">
        <f t="shared" si="682"/>
        <v>998274.0243521136</v>
      </c>
      <c r="T209" s="12">
        <f t="shared" si="682"/>
        <v>950737.16604963201</v>
      </c>
      <c r="U209" s="12">
        <f t="shared" si="682"/>
        <v>905463.96766631608</v>
      </c>
      <c r="V209" s="12">
        <f t="shared" si="682"/>
        <v>862346.63587268197</v>
      </c>
      <c r="W209" s="12">
        <f t="shared" si="682"/>
        <v>821282.51035493519</v>
      </c>
      <c r="X209" s="12">
        <f t="shared" si="682"/>
        <v>782173.81938565255</v>
      </c>
      <c r="Z209" s="5"/>
      <c r="AA209" s="4"/>
    </row>
    <row r="210" spans="1:27" ht="15.6" thickTop="1" thickBot="1" x14ac:dyDescent="0.35">
      <c r="A210" s="2"/>
      <c r="B210" s="2" t="s">
        <v>10</v>
      </c>
      <c r="C210" s="7">
        <f>X210</f>
        <v>25863323.612286929</v>
      </c>
      <c r="D210" s="2"/>
      <c r="E210" s="12">
        <f>E209</f>
        <v>1976514.2857142857</v>
      </c>
      <c r="F210" s="12">
        <f t="shared" ref="F210:X210" si="683">E210+F209</f>
        <v>3858908.8435374149</v>
      </c>
      <c r="G210" s="12">
        <f t="shared" si="683"/>
        <v>5651665.5652737282</v>
      </c>
      <c r="H210" s="12">
        <f t="shared" si="683"/>
        <v>7359052.9193083122</v>
      </c>
      <c r="I210" s="12">
        <f t="shared" si="683"/>
        <v>8985136.1136269644</v>
      </c>
      <c r="J210" s="12">
        <f t="shared" si="683"/>
        <v>10533786.774882823</v>
      </c>
      <c r="K210" s="12">
        <f t="shared" si="683"/>
        <v>12008692.166555069</v>
      </c>
      <c r="L210" s="12">
        <f t="shared" si="683"/>
        <v>13413363.968147684</v>
      </c>
      <c r="M210" s="12">
        <f t="shared" si="683"/>
        <v>14751146.636331126</v>
      </c>
      <c r="N210" s="12">
        <f t="shared" si="683"/>
        <v>16025225.367934406</v>
      </c>
      <c r="O210" s="12">
        <f t="shared" si="683"/>
        <v>17238633.683747053</v>
      </c>
      <c r="P210" s="12">
        <f t="shared" si="683"/>
        <v>18394260.651187669</v>
      </c>
      <c r="Q210" s="12">
        <f t="shared" si="683"/>
        <v>19494857.763035875</v>
      </c>
      <c r="R210" s="12">
        <f t="shared" si="683"/>
        <v>20543045.488605596</v>
      </c>
      <c r="S210" s="12">
        <f t="shared" si="683"/>
        <v>21541319.512957711</v>
      </c>
      <c r="T210" s="12">
        <f t="shared" si="683"/>
        <v>22492056.679007344</v>
      </c>
      <c r="U210" s="12">
        <f t="shared" si="683"/>
        <v>23397520.646673661</v>
      </c>
      <c r="V210" s="12">
        <f t="shared" si="683"/>
        <v>24259867.282546341</v>
      </c>
      <c r="W210" s="12">
        <f t="shared" si="683"/>
        <v>25081149.792901278</v>
      </c>
      <c r="X210" s="13">
        <f t="shared" si="683"/>
        <v>25863323.612286929</v>
      </c>
    </row>
    <row r="211" spans="1:27" ht="15" thickTop="1" x14ac:dyDescent="0.3">
      <c r="B211" s="2" t="s">
        <v>131</v>
      </c>
      <c r="C211" s="15">
        <f>'4.scen. - Novadi'!$Q$33</f>
        <v>328980</v>
      </c>
      <c r="E211" s="12">
        <f>$C211</f>
        <v>328980</v>
      </c>
      <c r="F211" s="12">
        <f t="shared" ref="F211:X211" si="684">$C211</f>
        <v>328980</v>
      </c>
      <c r="G211" s="12">
        <f t="shared" si="684"/>
        <v>328980</v>
      </c>
      <c r="H211" s="12">
        <f t="shared" si="684"/>
        <v>328980</v>
      </c>
      <c r="I211" s="12">
        <f t="shared" si="684"/>
        <v>328980</v>
      </c>
      <c r="J211" s="12">
        <f t="shared" si="684"/>
        <v>328980</v>
      </c>
      <c r="K211" s="12">
        <f t="shared" si="684"/>
        <v>328980</v>
      </c>
      <c r="L211" s="12">
        <f t="shared" si="684"/>
        <v>328980</v>
      </c>
      <c r="M211" s="12">
        <f t="shared" si="684"/>
        <v>328980</v>
      </c>
      <c r="N211" s="12">
        <f t="shared" si="684"/>
        <v>328980</v>
      </c>
      <c r="O211" s="12">
        <f t="shared" si="684"/>
        <v>328980</v>
      </c>
      <c r="P211" s="12">
        <f t="shared" si="684"/>
        <v>328980</v>
      </c>
      <c r="Q211" s="12">
        <f t="shared" si="684"/>
        <v>328980</v>
      </c>
      <c r="R211" s="12">
        <f t="shared" si="684"/>
        <v>328980</v>
      </c>
      <c r="S211" s="12">
        <f t="shared" si="684"/>
        <v>328980</v>
      </c>
      <c r="T211" s="12">
        <f t="shared" si="684"/>
        <v>328980</v>
      </c>
      <c r="U211" s="12">
        <f t="shared" si="684"/>
        <v>328980</v>
      </c>
      <c r="V211" s="12">
        <f t="shared" si="684"/>
        <v>328980</v>
      </c>
      <c r="W211" s="12">
        <f t="shared" si="684"/>
        <v>328980</v>
      </c>
      <c r="X211" s="12">
        <f t="shared" si="684"/>
        <v>328980</v>
      </c>
    </row>
    <row r="212" spans="1:27" ht="15" thickBot="1" x14ac:dyDescent="0.35">
      <c r="B212" s="2" t="s">
        <v>9</v>
      </c>
      <c r="E212" s="12">
        <f t="shared" ref="E212:X212" si="685">E211/E$3</f>
        <v>313314.28571428568</v>
      </c>
      <c r="F212" s="12">
        <f t="shared" si="685"/>
        <v>298394.55782312923</v>
      </c>
      <c r="G212" s="12">
        <f t="shared" si="685"/>
        <v>284185.29316488496</v>
      </c>
      <c r="H212" s="12">
        <f t="shared" si="685"/>
        <v>270652.6601570333</v>
      </c>
      <c r="I212" s="12">
        <f t="shared" si="685"/>
        <v>257764.43824479359</v>
      </c>
      <c r="J212" s="12">
        <f t="shared" si="685"/>
        <v>245489.94118551767</v>
      </c>
      <c r="K212" s="12">
        <f t="shared" si="685"/>
        <v>233799.9439862073</v>
      </c>
      <c r="L212" s="12">
        <f t="shared" si="685"/>
        <v>222666.61332019744</v>
      </c>
      <c r="M212" s="12">
        <f t="shared" si="685"/>
        <v>212063.44125733088</v>
      </c>
      <c r="N212" s="12">
        <f t="shared" si="685"/>
        <v>201965.18214983895</v>
      </c>
      <c r="O212" s="12">
        <f t="shared" si="685"/>
        <v>192347.79252365613</v>
      </c>
      <c r="P212" s="12">
        <f t="shared" si="685"/>
        <v>183188.37383205345</v>
      </c>
      <c r="Q212" s="12">
        <f t="shared" si="685"/>
        <v>174465.11793528899</v>
      </c>
      <c r="R212" s="12">
        <f t="shared" si="685"/>
        <v>166157.25517646567</v>
      </c>
      <c r="S212" s="12">
        <f t="shared" si="685"/>
        <v>158245.00492996731</v>
      </c>
      <c r="T212" s="12">
        <f t="shared" si="685"/>
        <v>150709.52850473076</v>
      </c>
      <c r="U212" s="12">
        <f t="shared" si="685"/>
        <v>143532.88429021975</v>
      </c>
      <c r="V212" s="12">
        <f t="shared" si="685"/>
        <v>136697.98503830453</v>
      </c>
      <c r="W212" s="12">
        <f t="shared" si="685"/>
        <v>130188.55717933764</v>
      </c>
      <c r="X212" s="12">
        <f t="shared" si="685"/>
        <v>123989.10207555965</v>
      </c>
    </row>
    <row r="213" spans="1:27" ht="15.6" thickTop="1" thickBot="1" x14ac:dyDescent="0.35">
      <c r="B213" s="2" t="s">
        <v>10</v>
      </c>
      <c r="C213" s="7">
        <f>X213</f>
        <v>4099817.9584888034</v>
      </c>
      <c r="E213" s="12">
        <f>E212</f>
        <v>313314.28571428568</v>
      </c>
      <c r="F213" s="12">
        <f>E213+F212</f>
        <v>611708.84353741491</v>
      </c>
      <c r="G213" s="12">
        <f t="shared" ref="G213" si="686">F213+G212</f>
        <v>895894.13670229982</v>
      </c>
      <c r="H213" s="12">
        <f t="shared" ref="H213" si="687">G213+H212</f>
        <v>1166546.7968593331</v>
      </c>
      <c r="I213" s="12">
        <f t="shared" ref="I213" si="688">H213+I212</f>
        <v>1424311.2351041266</v>
      </c>
      <c r="J213" s="12">
        <f t="shared" ref="J213" si="689">I213+J212</f>
        <v>1669801.1762896443</v>
      </c>
      <c r="K213" s="12">
        <f t="shared" ref="K213" si="690">J213+K212</f>
        <v>1903601.1202758516</v>
      </c>
      <c r="L213" s="12">
        <f t="shared" ref="L213" si="691">K213+L212</f>
        <v>2126267.7335960492</v>
      </c>
      <c r="M213" s="12">
        <f t="shared" ref="M213" si="692">L213+M212</f>
        <v>2338331.1748533803</v>
      </c>
      <c r="N213" s="12">
        <f t="shared" ref="N213" si="693">M213+N212</f>
        <v>2540296.3570032194</v>
      </c>
      <c r="O213" s="12">
        <f t="shared" ref="O213" si="694">N213+O212</f>
        <v>2732644.1495268755</v>
      </c>
      <c r="P213" s="12">
        <f t="shared" ref="P213" si="695">O213+P212</f>
        <v>2915832.523358929</v>
      </c>
      <c r="Q213" s="12">
        <f t="shared" ref="Q213" si="696">P213+Q212</f>
        <v>3090297.6412942181</v>
      </c>
      <c r="R213" s="12">
        <f t="shared" ref="R213" si="697">Q213+R212</f>
        <v>3256454.8964706836</v>
      </c>
      <c r="S213" s="12">
        <f t="shared" ref="S213" si="698">R213+S212</f>
        <v>3414699.9014006509</v>
      </c>
      <c r="T213" s="12">
        <f t="shared" ref="T213" si="699">S213+T212</f>
        <v>3565409.4299053815</v>
      </c>
      <c r="U213" s="12">
        <f t="shared" ref="U213" si="700">T213+U212</f>
        <v>3708942.3141956013</v>
      </c>
      <c r="V213" s="12">
        <f t="shared" ref="V213" si="701">U213+V212</f>
        <v>3845640.299233906</v>
      </c>
      <c r="W213" s="12">
        <f t="shared" ref="W213" si="702">V213+W212</f>
        <v>3975828.8564132438</v>
      </c>
      <c r="X213" s="13">
        <f t="shared" ref="X213" si="703">W213+X212</f>
        <v>4099817.9584888034</v>
      </c>
    </row>
    <row r="214" spans="1:27" ht="15" thickTop="1" x14ac:dyDescent="0.3"/>
    <row r="215" spans="1:27" x14ac:dyDescent="0.3">
      <c r="A215" s="2">
        <f>A208+1</f>
        <v>34</v>
      </c>
      <c r="B215" s="2" t="s">
        <v>130</v>
      </c>
      <c r="C215" s="14">
        <f>'4.scen. - Novadi'!$U$34</f>
        <v>1384680</v>
      </c>
      <c r="D215" s="1"/>
      <c r="E215" s="12">
        <f t="shared" ref="E215:J215" si="704">$C215</f>
        <v>1384680</v>
      </c>
      <c r="F215" s="12">
        <f t="shared" si="704"/>
        <v>1384680</v>
      </c>
      <c r="G215" s="12">
        <f t="shared" si="704"/>
        <v>1384680</v>
      </c>
      <c r="H215" s="12">
        <f t="shared" si="704"/>
        <v>1384680</v>
      </c>
      <c r="I215" s="12">
        <f t="shared" si="704"/>
        <v>1384680</v>
      </c>
      <c r="J215" s="12">
        <f t="shared" si="704"/>
        <v>1384680</v>
      </c>
      <c r="K215" s="12">
        <f t="shared" ref="K215:X215" si="705">$C215</f>
        <v>1384680</v>
      </c>
      <c r="L215" s="12">
        <f t="shared" si="705"/>
        <v>1384680</v>
      </c>
      <c r="M215" s="12">
        <f t="shared" si="705"/>
        <v>1384680</v>
      </c>
      <c r="N215" s="12">
        <f t="shared" si="705"/>
        <v>1384680</v>
      </c>
      <c r="O215" s="12">
        <f t="shared" si="705"/>
        <v>1384680</v>
      </c>
      <c r="P215" s="12">
        <f t="shared" si="705"/>
        <v>1384680</v>
      </c>
      <c r="Q215" s="12">
        <f t="shared" si="705"/>
        <v>1384680</v>
      </c>
      <c r="R215" s="12">
        <f t="shared" si="705"/>
        <v>1384680</v>
      </c>
      <c r="S215" s="12">
        <f t="shared" si="705"/>
        <v>1384680</v>
      </c>
      <c r="T215" s="12">
        <f t="shared" si="705"/>
        <v>1384680</v>
      </c>
      <c r="U215" s="12">
        <f t="shared" si="705"/>
        <v>1384680</v>
      </c>
      <c r="V215" s="12">
        <f t="shared" si="705"/>
        <v>1384680</v>
      </c>
      <c r="W215" s="12">
        <f t="shared" si="705"/>
        <v>1384680</v>
      </c>
      <c r="X215" s="12">
        <f t="shared" si="705"/>
        <v>1384680</v>
      </c>
    </row>
    <row r="216" spans="1:27" ht="15" thickBot="1" x14ac:dyDescent="0.35">
      <c r="A216" s="2"/>
      <c r="B216" s="2" t="s">
        <v>9</v>
      </c>
      <c r="C216" s="2"/>
      <c r="D216" s="2"/>
      <c r="E216" s="12">
        <f t="shared" ref="E216:X216" si="706">E215/E$3</f>
        <v>1318742.857142857</v>
      </c>
      <c r="F216" s="12">
        <f t="shared" si="706"/>
        <v>1255945.5782312925</v>
      </c>
      <c r="G216" s="12">
        <f t="shared" si="706"/>
        <v>1196138.6459345641</v>
      </c>
      <c r="H216" s="12">
        <f t="shared" si="706"/>
        <v>1139179.6627948228</v>
      </c>
      <c r="I216" s="12">
        <f t="shared" si="706"/>
        <v>1084933.0121855456</v>
      </c>
      <c r="J216" s="12">
        <f t="shared" si="706"/>
        <v>1033269.5354148053</v>
      </c>
      <c r="K216" s="12">
        <f t="shared" si="706"/>
        <v>984066.22420457646</v>
      </c>
      <c r="L216" s="12">
        <f t="shared" si="706"/>
        <v>937205.92781388224</v>
      </c>
      <c r="M216" s="12">
        <f t="shared" si="706"/>
        <v>892577.07410845929</v>
      </c>
      <c r="N216" s="12">
        <f t="shared" si="706"/>
        <v>850073.40391281841</v>
      </c>
      <c r="O216" s="12">
        <f t="shared" si="706"/>
        <v>809593.71801220789</v>
      </c>
      <c r="P216" s="12">
        <f t="shared" si="706"/>
        <v>771041.63620210276</v>
      </c>
      <c r="Q216" s="12">
        <f t="shared" si="706"/>
        <v>734325.3678115264</v>
      </c>
      <c r="R216" s="12">
        <f t="shared" si="706"/>
        <v>699357.4931538346</v>
      </c>
      <c r="S216" s="12">
        <f t="shared" si="706"/>
        <v>666054.75538460433</v>
      </c>
      <c r="T216" s="12">
        <f t="shared" si="706"/>
        <v>634337.86227105162</v>
      </c>
      <c r="U216" s="12">
        <f t="shared" si="706"/>
        <v>604131.29740100156</v>
      </c>
      <c r="V216" s="12">
        <f t="shared" si="706"/>
        <v>575363.1403819063</v>
      </c>
      <c r="W216" s="12">
        <f t="shared" si="706"/>
        <v>547964.89560181543</v>
      </c>
      <c r="X216" s="12">
        <f t="shared" si="706"/>
        <v>521871.32914458611</v>
      </c>
      <c r="Z216" s="5"/>
      <c r="AA216" s="4"/>
    </row>
    <row r="217" spans="1:27" ht="15.6" thickTop="1" thickBot="1" x14ac:dyDescent="0.35">
      <c r="A217" s="2"/>
      <c r="B217" s="2" t="s">
        <v>10</v>
      </c>
      <c r="C217" s="7">
        <f>X217</f>
        <v>17256173.41710826</v>
      </c>
      <c r="D217" s="2"/>
      <c r="E217" s="12">
        <f>E216</f>
        <v>1318742.857142857</v>
      </c>
      <c r="F217" s="12">
        <f t="shared" ref="F217:X217" si="707">E217+F216</f>
        <v>2574688.4353741496</v>
      </c>
      <c r="G217" s="12">
        <f t="shared" si="707"/>
        <v>3770827.0813087136</v>
      </c>
      <c r="H217" s="12">
        <f t="shared" si="707"/>
        <v>4910006.744103536</v>
      </c>
      <c r="I217" s="12">
        <f t="shared" si="707"/>
        <v>5994939.7562890816</v>
      </c>
      <c r="J217" s="12">
        <f t="shared" si="707"/>
        <v>7028209.2917038873</v>
      </c>
      <c r="K217" s="12">
        <f t="shared" si="707"/>
        <v>8012275.5159084639</v>
      </c>
      <c r="L217" s="12">
        <f t="shared" si="707"/>
        <v>8949481.4437223468</v>
      </c>
      <c r="M217" s="12">
        <f t="shared" si="707"/>
        <v>9842058.5178308059</v>
      </c>
      <c r="N217" s="12">
        <f t="shared" si="707"/>
        <v>10692131.921743624</v>
      </c>
      <c r="O217" s="12">
        <f t="shared" si="707"/>
        <v>11501725.639755832</v>
      </c>
      <c r="P217" s="12">
        <f t="shared" si="707"/>
        <v>12272767.275957935</v>
      </c>
      <c r="Q217" s="12">
        <f t="shared" si="707"/>
        <v>13007092.643769462</v>
      </c>
      <c r="R217" s="12">
        <f t="shared" si="707"/>
        <v>13706450.136923296</v>
      </c>
      <c r="S217" s="12">
        <f t="shared" si="707"/>
        <v>14372504.8923079</v>
      </c>
      <c r="T217" s="12">
        <f t="shared" si="707"/>
        <v>15006842.754578952</v>
      </c>
      <c r="U217" s="12">
        <f t="shared" si="707"/>
        <v>15610974.051979953</v>
      </c>
      <c r="V217" s="12">
        <f t="shared" si="707"/>
        <v>16186337.19236186</v>
      </c>
      <c r="W217" s="12">
        <f t="shared" si="707"/>
        <v>16734302.087963674</v>
      </c>
      <c r="X217" s="13">
        <f t="shared" si="707"/>
        <v>17256173.41710826</v>
      </c>
    </row>
    <row r="218" spans="1:27" ht="15" thickTop="1" x14ac:dyDescent="0.3">
      <c r="B218" s="2" t="s">
        <v>131</v>
      </c>
      <c r="C218" s="15">
        <f>'4.scen. - Novadi'!$Q$34</f>
        <v>530040</v>
      </c>
      <c r="E218" s="12">
        <f>$C218</f>
        <v>530040</v>
      </c>
      <c r="F218" s="12">
        <f t="shared" ref="F218:X218" si="708">$C218</f>
        <v>530040</v>
      </c>
      <c r="G218" s="12">
        <f t="shared" si="708"/>
        <v>530040</v>
      </c>
      <c r="H218" s="12">
        <f t="shared" si="708"/>
        <v>530040</v>
      </c>
      <c r="I218" s="12">
        <f t="shared" si="708"/>
        <v>530040</v>
      </c>
      <c r="J218" s="12">
        <f t="shared" si="708"/>
        <v>530040</v>
      </c>
      <c r="K218" s="12">
        <f t="shared" si="708"/>
        <v>530040</v>
      </c>
      <c r="L218" s="12">
        <f t="shared" si="708"/>
        <v>530040</v>
      </c>
      <c r="M218" s="12">
        <f t="shared" si="708"/>
        <v>530040</v>
      </c>
      <c r="N218" s="12">
        <f t="shared" si="708"/>
        <v>530040</v>
      </c>
      <c r="O218" s="12">
        <f t="shared" si="708"/>
        <v>530040</v>
      </c>
      <c r="P218" s="12">
        <f t="shared" si="708"/>
        <v>530040</v>
      </c>
      <c r="Q218" s="12">
        <f t="shared" si="708"/>
        <v>530040</v>
      </c>
      <c r="R218" s="12">
        <f t="shared" si="708"/>
        <v>530040</v>
      </c>
      <c r="S218" s="12">
        <f t="shared" si="708"/>
        <v>530040</v>
      </c>
      <c r="T218" s="12">
        <f t="shared" si="708"/>
        <v>530040</v>
      </c>
      <c r="U218" s="12">
        <f t="shared" si="708"/>
        <v>530040</v>
      </c>
      <c r="V218" s="12">
        <f t="shared" si="708"/>
        <v>530040</v>
      </c>
      <c r="W218" s="12">
        <f t="shared" si="708"/>
        <v>530040</v>
      </c>
      <c r="X218" s="12">
        <f t="shared" si="708"/>
        <v>530040</v>
      </c>
    </row>
    <row r="219" spans="1:27" ht="15" thickBot="1" x14ac:dyDescent="0.35">
      <c r="B219" s="2" t="s">
        <v>9</v>
      </c>
      <c r="E219" s="12">
        <f t="shared" ref="E219:X219" si="709">E218/E$3</f>
        <v>504800</v>
      </c>
      <c r="F219" s="12">
        <f t="shared" si="709"/>
        <v>480761.90476190473</v>
      </c>
      <c r="G219" s="12">
        <f t="shared" si="709"/>
        <v>457868.48072562355</v>
      </c>
      <c r="H219" s="12">
        <f t="shared" si="709"/>
        <v>436065.21973868902</v>
      </c>
      <c r="I219" s="12">
        <f t="shared" si="709"/>
        <v>415300.20927494188</v>
      </c>
      <c r="J219" s="12">
        <f t="shared" si="709"/>
        <v>395524.00883327797</v>
      </c>
      <c r="K219" s="12">
        <f t="shared" si="709"/>
        <v>376689.53222216951</v>
      </c>
      <c r="L219" s="12">
        <f t="shared" si="709"/>
        <v>358751.93544968526</v>
      </c>
      <c r="M219" s="12">
        <f t="shared" si="709"/>
        <v>341668.50995208119</v>
      </c>
      <c r="N219" s="12">
        <f t="shared" si="709"/>
        <v>325398.580906744</v>
      </c>
      <c r="O219" s="12">
        <f t="shared" si="709"/>
        <v>309903.41038737522</v>
      </c>
      <c r="P219" s="12">
        <f t="shared" si="709"/>
        <v>295146.10513083352</v>
      </c>
      <c r="Q219" s="12">
        <f t="shared" si="709"/>
        <v>281091.52869603189</v>
      </c>
      <c r="R219" s="12">
        <f t="shared" si="709"/>
        <v>267706.21780574461</v>
      </c>
      <c r="S219" s="12">
        <f t="shared" si="709"/>
        <v>254958.30267213774</v>
      </c>
      <c r="T219" s="12">
        <f t="shared" si="709"/>
        <v>242817.43111632162</v>
      </c>
      <c r="U219" s="12">
        <f t="shared" si="709"/>
        <v>231254.69630125866</v>
      </c>
      <c r="V219" s="12">
        <f t="shared" si="709"/>
        <v>220242.56790596063</v>
      </c>
      <c r="W219" s="12">
        <f t="shared" si="709"/>
        <v>209754.82657710538</v>
      </c>
      <c r="X219" s="12">
        <f t="shared" si="709"/>
        <v>199766.50150200509</v>
      </c>
    </row>
    <row r="220" spans="1:27" ht="15.6" thickTop="1" thickBot="1" x14ac:dyDescent="0.35">
      <c r="B220" s="2" t="s">
        <v>10</v>
      </c>
      <c r="C220" s="7">
        <f>X220</f>
        <v>6605469.9699598942</v>
      </c>
      <c r="E220" s="12">
        <f>E219</f>
        <v>504800</v>
      </c>
      <c r="F220" s="12">
        <f>E220+F219</f>
        <v>985561.90476190473</v>
      </c>
      <c r="G220" s="12">
        <f t="shared" ref="G220" si="710">F220+G219</f>
        <v>1443430.3854875283</v>
      </c>
      <c r="H220" s="12">
        <f t="shared" ref="H220" si="711">G220+H219</f>
        <v>1879495.6052262173</v>
      </c>
      <c r="I220" s="12">
        <f t="shared" ref="I220" si="712">H220+I219</f>
        <v>2294795.8145011594</v>
      </c>
      <c r="J220" s="12">
        <f t="shared" ref="J220" si="713">I220+J219</f>
        <v>2690319.8233344373</v>
      </c>
      <c r="K220" s="12">
        <f t="shared" ref="K220" si="714">J220+K219</f>
        <v>3067009.3555566068</v>
      </c>
      <c r="L220" s="12">
        <f t="shared" ref="L220" si="715">K220+L219</f>
        <v>3425761.2910062922</v>
      </c>
      <c r="M220" s="12">
        <f t="shared" ref="M220" si="716">L220+M219</f>
        <v>3767429.8009583736</v>
      </c>
      <c r="N220" s="12">
        <f t="shared" ref="N220" si="717">M220+N219</f>
        <v>4092828.3818651177</v>
      </c>
      <c r="O220" s="12">
        <f t="shared" ref="O220" si="718">N220+O219</f>
        <v>4402731.7922524931</v>
      </c>
      <c r="P220" s="12">
        <f t="shared" ref="P220" si="719">O220+P219</f>
        <v>4697877.8973833267</v>
      </c>
      <c r="Q220" s="12">
        <f t="shared" ref="Q220" si="720">P220+Q219</f>
        <v>4978969.4260793589</v>
      </c>
      <c r="R220" s="12">
        <f t="shared" ref="R220" si="721">Q220+R219</f>
        <v>5246675.643885104</v>
      </c>
      <c r="S220" s="12">
        <f t="shared" ref="S220" si="722">R220+S219</f>
        <v>5501633.9465572415</v>
      </c>
      <c r="T220" s="12">
        <f t="shared" ref="T220" si="723">S220+T219</f>
        <v>5744451.3776735635</v>
      </c>
      <c r="U220" s="12">
        <f t="shared" ref="U220" si="724">T220+U219</f>
        <v>5975706.0739748226</v>
      </c>
      <c r="V220" s="12">
        <f t="shared" ref="V220" si="725">U220+V219</f>
        <v>6195948.6418807833</v>
      </c>
      <c r="W220" s="12">
        <f t="shared" ref="W220" si="726">V220+W219</f>
        <v>6405703.4684578888</v>
      </c>
      <c r="X220" s="13">
        <f t="shared" ref="X220" si="727">W220+X219</f>
        <v>6605469.9699598942</v>
      </c>
    </row>
    <row r="221" spans="1:27" ht="15" thickTop="1" x14ac:dyDescent="0.3"/>
    <row r="222" spans="1:27" x14ac:dyDescent="0.3">
      <c r="A222" s="2">
        <f>A215+1</f>
        <v>35</v>
      </c>
      <c r="B222" s="2" t="s">
        <v>130</v>
      </c>
      <c r="C222" s="14">
        <f>'4.scen. - Novadi'!$U$35</f>
        <v>355620</v>
      </c>
      <c r="D222" s="1"/>
      <c r="E222" s="12">
        <f t="shared" ref="E222:J222" si="728">$C222</f>
        <v>355620</v>
      </c>
      <c r="F222" s="12">
        <f t="shared" si="728"/>
        <v>355620</v>
      </c>
      <c r="G222" s="12">
        <f t="shared" si="728"/>
        <v>355620</v>
      </c>
      <c r="H222" s="12">
        <f t="shared" si="728"/>
        <v>355620</v>
      </c>
      <c r="I222" s="12">
        <f t="shared" si="728"/>
        <v>355620</v>
      </c>
      <c r="J222" s="12">
        <f t="shared" si="728"/>
        <v>355620</v>
      </c>
      <c r="K222" s="12">
        <f t="shared" ref="K222:X222" si="729">$C222</f>
        <v>355620</v>
      </c>
      <c r="L222" s="12">
        <f t="shared" si="729"/>
        <v>355620</v>
      </c>
      <c r="M222" s="12">
        <f t="shared" si="729"/>
        <v>355620</v>
      </c>
      <c r="N222" s="12">
        <f t="shared" si="729"/>
        <v>355620</v>
      </c>
      <c r="O222" s="12">
        <f t="shared" si="729"/>
        <v>355620</v>
      </c>
      <c r="P222" s="12">
        <f t="shared" si="729"/>
        <v>355620</v>
      </c>
      <c r="Q222" s="12">
        <f t="shared" si="729"/>
        <v>355620</v>
      </c>
      <c r="R222" s="12">
        <f t="shared" si="729"/>
        <v>355620</v>
      </c>
      <c r="S222" s="12">
        <f t="shared" si="729"/>
        <v>355620</v>
      </c>
      <c r="T222" s="12">
        <f t="shared" si="729"/>
        <v>355620</v>
      </c>
      <c r="U222" s="12">
        <f t="shared" si="729"/>
        <v>355620</v>
      </c>
      <c r="V222" s="12">
        <f t="shared" si="729"/>
        <v>355620</v>
      </c>
      <c r="W222" s="12">
        <f t="shared" si="729"/>
        <v>355620</v>
      </c>
      <c r="X222" s="12">
        <f t="shared" si="729"/>
        <v>355620</v>
      </c>
    </row>
    <row r="223" spans="1:27" ht="15" thickBot="1" x14ac:dyDescent="0.35">
      <c r="A223" s="2"/>
      <c r="B223" s="2" t="s">
        <v>9</v>
      </c>
      <c r="C223" s="2"/>
      <c r="D223" s="2"/>
      <c r="E223" s="12">
        <f t="shared" ref="E223:X223" si="730">E222/E$3</f>
        <v>338685.71428571426</v>
      </c>
      <c r="F223" s="12">
        <f t="shared" si="730"/>
        <v>322557.82312925172</v>
      </c>
      <c r="G223" s="12">
        <f t="shared" si="730"/>
        <v>307197.9267897635</v>
      </c>
      <c r="H223" s="12">
        <f t="shared" si="730"/>
        <v>292569.45408548904</v>
      </c>
      <c r="I223" s="12">
        <f t="shared" si="730"/>
        <v>278637.57531951333</v>
      </c>
      <c r="J223" s="12">
        <f t="shared" si="730"/>
        <v>265369.11935191747</v>
      </c>
      <c r="K223" s="12">
        <f t="shared" si="730"/>
        <v>252732.49462087374</v>
      </c>
      <c r="L223" s="12">
        <f t="shared" si="730"/>
        <v>240697.61392464166</v>
      </c>
      <c r="M223" s="12">
        <f t="shared" si="730"/>
        <v>229235.82278537299</v>
      </c>
      <c r="N223" s="12">
        <f t="shared" si="730"/>
        <v>218319.83122416478</v>
      </c>
      <c r="O223" s="12">
        <f t="shared" si="730"/>
        <v>207923.64878491883</v>
      </c>
      <c r="P223" s="12">
        <f t="shared" si="730"/>
        <v>198022.52265230363</v>
      </c>
      <c r="Q223" s="12">
        <f t="shared" si="730"/>
        <v>188592.87871647964</v>
      </c>
      <c r="R223" s="12">
        <f t="shared" si="730"/>
        <v>179612.26544426629</v>
      </c>
      <c r="S223" s="12">
        <f t="shared" si="730"/>
        <v>171059.30042311075</v>
      </c>
      <c r="T223" s="12">
        <f t="shared" si="730"/>
        <v>162913.61945058164</v>
      </c>
      <c r="U223" s="12">
        <f t="shared" si="730"/>
        <v>155155.82804817299</v>
      </c>
      <c r="V223" s="12">
        <f t="shared" si="730"/>
        <v>147767.45528397427</v>
      </c>
      <c r="W223" s="12">
        <f t="shared" si="730"/>
        <v>140730.90979426121</v>
      </c>
      <c r="X223" s="12">
        <f t="shared" si="730"/>
        <v>134029.43789929638</v>
      </c>
      <c r="Z223" s="5"/>
      <c r="AA223" s="4"/>
    </row>
    <row r="224" spans="1:27" ht="15.6" thickTop="1" thickBot="1" x14ac:dyDescent="0.35">
      <c r="A224" s="2"/>
      <c r="B224" s="2" t="s">
        <v>10</v>
      </c>
      <c r="C224" s="7">
        <f>X224</f>
        <v>4431811.2420140682</v>
      </c>
      <c r="D224" s="2"/>
      <c r="E224" s="12">
        <f>E223</f>
        <v>338685.71428571426</v>
      </c>
      <c r="F224" s="12">
        <f t="shared" ref="F224:X224" si="731">E224+F223</f>
        <v>661243.53741496592</v>
      </c>
      <c r="G224" s="12">
        <f t="shared" si="731"/>
        <v>968441.46420472942</v>
      </c>
      <c r="H224" s="12">
        <f t="shared" si="731"/>
        <v>1261010.9182902183</v>
      </c>
      <c r="I224" s="12">
        <f t="shared" si="731"/>
        <v>1539648.4936097316</v>
      </c>
      <c r="J224" s="12">
        <f t="shared" si="731"/>
        <v>1805017.612961649</v>
      </c>
      <c r="K224" s="12">
        <f t="shared" si="731"/>
        <v>2057750.1075825228</v>
      </c>
      <c r="L224" s="12">
        <f t="shared" si="731"/>
        <v>2298447.7215071646</v>
      </c>
      <c r="M224" s="12">
        <f t="shared" si="731"/>
        <v>2527683.5442925375</v>
      </c>
      <c r="N224" s="12">
        <f t="shared" si="731"/>
        <v>2746003.3755167024</v>
      </c>
      <c r="O224" s="12">
        <f t="shared" si="731"/>
        <v>2953927.0243016211</v>
      </c>
      <c r="P224" s="12">
        <f t="shared" si="731"/>
        <v>3151949.5469539249</v>
      </c>
      <c r="Q224" s="12">
        <f t="shared" si="731"/>
        <v>3340542.4256704045</v>
      </c>
      <c r="R224" s="12">
        <f t="shared" si="731"/>
        <v>3520154.6911146706</v>
      </c>
      <c r="S224" s="12">
        <f t="shared" si="731"/>
        <v>3691213.9915377814</v>
      </c>
      <c r="T224" s="12">
        <f t="shared" si="731"/>
        <v>3854127.6109883632</v>
      </c>
      <c r="U224" s="12">
        <f t="shared" si="731"/>
        <v>4009283.439036536</v>
      </c>
      <c r="V224" s="12">
        <f t="shared" si="731"/>
        <v>4157050.8943205103</v>
      </c>
      <c r="W224" s="12">
        <f t="shared" si="731"/>
        <v>4297781.804114772</v>
      </c>
      <c r="X224" s="13">
        <f t="shared" si="731"/>
        <v>4431811.2420140682</v>
      </c>
    </row>
    <row r="225" spans="1:27" ht="15" thickTop="1" x14ac:dyDescent="0.3">
      <c r="B225" s="2" t="s">
        <v>131</v>
      </c>
      <c r="C225" s="15">
        <f>'4.scen. - Novadi'!$Q$35</f>
        <v>115500</v>
      </c>
      <c r="E225" s="12">
        <f>$C225</f>
        <v>115500</v>
      </c>
      <c r="F225" s="12">
        <f t="shared" ref="F225:X225" si="732">$C225</f>
        <v>115500</v>
      </c>
      <c r="G225" s="12">
        <f t="shared" si="732"/>
        <v>115500</v>
      </c>
      <c r="H225" s="12">
        <f t="shared" si="732"/>
        <v>115500</v>
      </c>
      <c r="I225" s="12">
        <f t="shared" si="732"/>
        <v>115500</v>
      </c>
      <c r="J225" s="12">
        <f t="shared" si="732"/>
        <v>115500</v>
      </c>
      <c r="K225" s="12">
        <f t="shared" si="732"/>
        <v>115500</v>
      </c>
      <c r="L225" s="12">
        <f t="shared" si="732"/>
        <v>115500</v>
      </c>
      <c r="M225" s="12">
        <f t="shared" si="732"/>
        <v>115500</v>
      </c>
      <c r="N225" s="12">
        <f t="shared" si="732"/>
        <v>115500</v>
      </c>
      <c r="O225" s="12">
        <f t="shared" si="732"/>
        <v>115500</v>
      </c>
      <c r="P225" s="12">
        <f t="shared" si="732"/>
        <v>115500</v>
      </c>
      <c r="Q225" s="12">
        <f t="shared" si="732"/>
        <v>115500</v>
      </c>
      <c r="R225" s="12">
        <f t="shared" si="732"/>
        <v>115500</v>
      </c>
      <c r="S225" s="12">
        <f t="shared" si="732"/>
        <v>115500</v>
      </c>
      <c r="T225" s="12">
        <f t="shared" si="732"/>
        <v>115500</v>
      </c>
      <c r="U225" s="12">
        <f t="shared" si="732"/>
        <v>115500</v>
      </c>
      <c r="V225" s="12">
        <f t="shared" si="732"/>
        <v>115500</v>
      </c>
      <c r="W225" s="12">
        <f t="shared" si="732"/>
        <v>115500</v>
      </c>
      <c r="X225" s="12">
        <f t="shared" si="732"/>
        <v>115500</v>
      </c>
    </row>
    <row r="226" spans="1:27" ht="15" thickBot="1" x14ac:dyDescent="0.35">
      <c r="B226" s="2" t="s">
        <v>9</v>
      </c>
      <c r="E226" s="12">
        <f t="shared" ref="E226:X226" si="733">E225/E$3</f>
        <v>110000</v>
      </c>
      <c r="F226" s="12">
        <f t="shared" si="733"/>
        <v>104761.90476190476</v>
      </c>
      <c r="G226" s="12">
        <f t="shared" si="733"/>
        <v>99773.242630385474</v>
      </c>
      <c r="H226" s="12">
        <f t="shared" si="733"/>
        <v>95022.135838462345</v>
      </c>
      <c r="I226" s="12">
        <f t="shared" si="733"/>
        <v>90497.272227106994</v>
      </c>
      <c r="J226" s="12">
        <f t="shared" si="733"/>
        <v>86187.878311530469</v>
      </c>
      <c r="K226" s="12">
        <f t="shared" si="733"/>
        <v>82083.693630029011</v>
      </c>
      <c r="L226" s="12">
        <f t="shared" si="733"/>
        <v>78174.946314313347</v>
      </c>
      <c r="M226" s="12">
        <f t="shared" si="733"/>
        <v>74452.329823155567</v>
      </c>
      <c r="N226" s="12">
        <f t="shared" si="733"/>
        <v>70906.980783957682</v>
      </c>
      <c r="O226" s="12">
        <f t="shared" si="733"/>
        <v>67530.457889483499</v>
      </c>
      <c r="P226" s="12">
        <f t="shared" si="733"/>
        <v>64314.721799508094</v>
      </c>
      <c r="Q226" s="12">
        <f t="shared" si="733"/>
        <v>61252.11599953151</v>
      </c>
      <c r="R226" s="12">
        <f t="shared" si="733"/>
        <v>58335.348570982387</v>
      </c>
      <c r="S226" s="12">
        <f t="shared" si="733"/>
        <v>55557.474829507031</v>
      </c>
      <c r="T226" s="12">
        <f t="shared" si="733"/>
        <v>52911.880790006697</v>
      </c>
      <c r="U226" s="12">
        <f t="shared" si="733"/>
        <v>50392.267419053991</v>
      </c>
      <c r="V226" s="12">
        <f t="shared" si="733"/>
        <v>47992.635637194275</v>
      </c>
      <c r="W226" s="12">
        <f t="shared" si="733"/>
        <v>45707.272035423121</v>
      </c>
      <c r="X226" s="12">
        <f t="shared" si="733"/>
        <v>43530.735271831538</v>
      </c>
    </row>
    <row r="227" spans="1:27" ht="15.6" thickTop="1" thickBot="1" x14ac:dyDescent="0.35">
      <c r="B227" s="2" t="s">
        <v>10</v>
      </c>
      <c r="C227" s="7">
        <f>X227</f>
        <v>1439385.2945633677</v>
      </c>
      <c r="E227" s="12">
        <f>E226</f>
        <v>110000</v>
      </c>
      <c r="F227" s="12">
        <f>E227+F226</f>
        <v>214761.90476190476</v>
      </c>
      <c r="G227" s="12">
        <f t="shared" ref="G227" si="734">F227+G226</f>
        <v>314535.14739229024</v>
      </c>
      <c r="H227" s="12">
        <f t="shared" ref="H227" si="735">G227+H226</f>
        <v>409557.28323075257</v>
      </c>
      <c r="I227" s="12">
        <f t="shared" ref="I227" si="736">H227+I226</f>
        <v>500054.55545785953</v>
      </c>
      <c r="J227" s="12">
        <f t="shared" ref="J227" si="737">I227+J226</f>
        <v>586242.43376938999</v>
      </c>
      <c r="K227" s="12">
        <f t="shared" ref="K227" si="738">J227+K226</f>
        <v>668326.12739941897</v>
      </c>
      <c r="L227" s="12">
        <f t="shared" ref="L227" si="739">K227+L226</f>
        <v>746501.0737137323</v>
      </c>
      <c r="M227" s="12">
        <f t="shared" ref="M227" si="740">L227+M226</f>
        <v>820953.40353688784</v>
      </c>
      <c r="N227" s="12">
        <f t="shared" ref="N227" si="741">M227+N226</f>
        <v>891860.38432084548</v>
      </c>
      <c r="O227" s="12">
        <f t="shared" ref="O227" si="742">N227+O226</f>
        <v>959390.84221032902</v>
      </c>
      <c r="P227" s="12">
        <f t="shared" ref="P227" si="743">O227+P226</f>
        <v>1023705.5640098371</v>
      </c>
      <c r="Q227" s="12">
        <f t="shared" ref="Q227" si="744">P227+Q226</f>
        <v>1084957.6800093686</v>
      </c>
      <c r="R227" s="12">
        <f t="shared" ref="R227" si="745">Q227+R226</f>
        <v>1143293.028580351</v>
      </c>
      <c r="S227" s="12">
        <f t="shared" ref="S227" si="746">R227+S226</f>
        <v>1198850.5034098581</v>
      </c>
      <c r="T227" s="12">
        <f t="shared" ref="T227" si="747">S227+T226</f>
        <v>1251762.3841998647</v>
      </c>
      <c r="U227" s="12">
        <f t="shared" ref="U227" si="748">T227+U226</f>
        <v>1302154.6516189186</v>
      </c>
      <c r="V227" s="12">
        <f t="shared" ref="V227" si="749">U227+V226</f>
        <v>1350147.287256113</v>
      </c>
      <c r="W227" s="12">
        <f t="shared" ref="W227" si="750">V227+W226</f>
        <v>1395854.5592915362</v>
      </c>
      <c r="X227" s="13">
        <f t="shared" ref="X227" si="751">W227+X226</f>
        <v>1439385.2945633677</v>
      </c>
    </row>
    <row r="228" spans="1:27" ht="15" thickTop="1" x14ac:dyDescent="0.3"/>
    <row r="229" spans="1:27" x14ac:dyDescent="0.3">
      <c r="A229" s="2">
        <f>A222+1</f>
        <v>36</v>
      </c>
      <c r="B229" s="2" t="s">
        <v>130</v>
      </c>
      <c r="C229" s="14">
        <f>'4.scen. - Novadi'!$U$36</f>
        <v>472980</v>
      </c>
      <c r="D229" s="1"/>
      <c r="E229" s="12">
        <f t="shared" ref="E229:J229" si="752">$C229</f>
        <v>472980</v>
      </c>
      <c r="F229" s="12">
        <f t="shared" si="752"/>
        <v>472980</v>
      </c>
      <c r="G229" s="12">
        <f t="shared" si="752"/>
        <v>472980</v>
      </c>
      <c r="H229" s="12">
        <f t="shared" si="752"/>
        <v>472980</v>
      </c>
      <c r="I229" s="12">
        <f t="shared" si="752"/>
        <v>472980</v>
      </c>
      <c r="J229" s="12">
        <f t="shared" si="752"/>
        <v>472980</v>
      </c>
      <c r="K229" s="12">
        <f t="shared" ref="K229:X229" si="753">$C229</f>
        <v>472980</v>
      </c>
      <c r="L229" s="12">
        <f t="shared" si="753"/>
        <v>472980</v>
      </c>
      <c r="M229" s="12">
        <f t="shared" si="753"/>
        <v>472980</v>
      </c>
      <c r="N229" s="12">
        <f t="shared" si="753"/>
        <v>472980</v>
      </c>
      <c r="O229" s="12">
        <f t="shared" si="753"/>
        <v>472980</v>
      </c>
      <c r="P229" s="12">
        <f t="shared" si="753"/>
        <v>472980</v>
      </c>
      <c r="Q229" s="12">
        <f t="shared" si="753"/>
        <v>472980</v>
      </c>
      <c r="R229" s="12">
        <f t="shared" si="753"/>
        <v>472980</v>
      </c>
      <c r="S229" s="12">
        <f t="shared" si="753"/>
        <v>472980</v>
      </c>
      <c r="T229" s="12">
        <f t="shared" si="753"/>
        <v>472980</v>
      </c>
      <c r="U229" s="12">
        <f t="shared" si="753"/>
        <v>472980</v>
      </c>
      <c r="V229" s="12">
        <f t="shared" si="753"/>
        <v>472980</v>
      </c>
      <c r="W229" s="12">
        <f t="shared" si="753"/>
        <v>472980</v>
      </c>
      <c r="X229" s="12">
        <f t="shared" si="753"/>
        <v>472980</v>
      </c>
    </row>
    <row r="230" spans="1:27" ht="15" thickBot="1" x14ac:dyDescent="0.35">
      <c r="A230" s="2"/>
      <c r="B230" s="2" t="s">
        <v>9</v>
      </c>
      <c r="C230" s="2"/>
      <c r="D230" s="2"/>
      <c r="E230" s="12">
        <f t="shared" ref="E230:X230" si="754">E229/E$3</f>
        <v>450457.14285714284</v>
      </c>
      <c r="F230" s="12">
        <f t="shared" si="754"/>
        <v>429006.8027210884</v>
      </c>
      <c r="G230" s="12">
        <f t="shared" si="754"/>
        <v>408577.90735341754</v>
      </c>
      <c r="H230" s="12">
        <f t="shared" si="754"/>
        <v>389121.81652706425</v>
      </c>
      <c r="I230" s="12">
        <f t="shared" si="754"/>
        <v>370592.20621625165</v>
      </c>
      <c r="J230" s="12">
        <f t="shared" si="754"/>
        <v>352944.95830119203</v>
      </c>
      <c r="K230" s="12">
        <f t="shared" si="754"/>
        <v>336138.05552494479</v>
      </c>
      <c r="L230" s="12">
        <f t="shared" si="754"/>
        <v>320131.48145232839</v>
      </c>
      <c r="M230" s="12">
        <f t="shared" si="754"/>
        <v>304887.12519269367</v>
      </c>
      <c r="N230" s="12">
        <f t="shared" si="754"/>
        <v>290368.69065970829</v>
      </c>
      <c r="O230" s="12">
        <f t="shared" si="754"/>
        <v>276541.61015210307</v>
      </c>
      <c r="P230" s="12">
        <f t="shared" si="754"/>
        <v>263372.96204962197</v>
      </c>
      <c r="Q230" s="12">
        <f t="shared" si="754"/>
        <v>250831.39242821137</v>
      </c>
      <c r="R230" s="12">
        <f t="shared" si="754"/>
        <v>238887.04040782034</v>
      </c>
      <c r="S230" s="12">
        <f t="shared" si="754"/>
        <v>227511.46705506698</v>
      </c>
      <c r="T230" s="12">
        <f t="shared" si="754"/>
        <v>216677.58767149234</v>
      </c>
      <c r="U230" s="12">
        <f t="shared" si="754"/>
        <v>206359.60730618317</v>
      </c>
      <c r="V230" s="12">
        <f t="shared" si="754"/>
        <v>196532.95933922206</v>
      </c>
      <c r="W230" s="12">
        <f t="shared" si="754"/>
        <v>187174.24698973531</v>
      </c>
      <c r="X230" s="12">
        <f t="shared" si="754"/>
        <v>178261.1876092717</v>
      </c>
      <c r="Z230" s="5"/>
      <c r="AA230" s="4"/>
    </row>
    <row r="231" spans="1:27" ht="15.6" thickTop="1" thickBot="1" x14ac:dyDescent="0.35">
      <c r="A231" s="2"/>
      <c r="B231" s="2" t="s">
        <v>10</v>
      </c>
      <c r="C231" s="7">
        <f>X231</f>
        <v>5894376.2478145603</v>
      </c>
      <c r="D231" s="2"/>
      <c r="E231" s="12">
        <f>E230</f>
        <v>450457.14285714284</v>
      </c>
      <c r="F231" s="12">
        <f t="shared" ref="F231:X231" si="755">E231+F230</f>
        <v>879463.94557823124</v>
      </c>
      <c r="G231" s="12">
        <f t="shared" si="755"/>
        <v>1288041.8529316487</v>
      </c>
      <c r="H231" s="12">
        <f t="shared" si="755"/>
        <v>1677163.6694587129</v>
      </c>
      <c r="I231" s="12">
        <f t="shared" si="755"/>
        <v>2047755.8756749646</v>
      </c>
      <c r="J231" s="12">
        <f t="shared" si="755"/>
        <v>2400700.8339761565</v>
      </c>
      <c r="K231" s="12">
        <f t="shared" si="755"/>
        <v>2736838.8895011013</v>
      </c>
      <c r="L231" s="12">
        <f t="shared" si="755"/>
        <v>3056970.3709534295</v>
      </c>
      <c r="M231" s="12">
        <f t="shared" si="755"/>
        <v>3361857.4961461229</v>
      </c>
      <c r="N231" s="12">
        <f t="shared" si="755"/>
        <v>3652226.1868058313</v>
      </c>
      <c r="O231" s="12">
        <f t="shared" si="755"/>
        <v>3928767.7969579343</v>
      </c>
      <c r="P231" s="12">
        <f t="shared" si="755"/>
        <v>4192140.7590075564</v>
      </c>
      <c r="Q231" s="12">
        <f t="shared" si="755"/>
        <v>4442972.1514357673</v>
      </c>
      <c r="R231" s="12">
        <f t="shared" si="755"/>
        <v>4681859.1918435879</v>
      </c>
      <c r="S231" s="12">
        <f t="shared" si="755"/>
        <v>4909370.6588986553</v>
      </c>
      <c r="T231" s="12">
        <f t="shared" si="755"/>
        <v>5126048.2465701476</v>
      </c>
      <c r="U231" s="12">
        <f t="shared" si="755"/>
        <v>5332407.8538763309</v>
      </c>
      <c r="V231" s="12">
        <f t="shared" si="755"/>
        <v>5528940.8132155528</v>
      </c>
      <c r="W231" s="12">
        <f t="shared" si="755"/>
        <v>5716115.0602052882</v>
      </c>
      <c r="X231" s="13">
        <f t="shared" si="755"/>
        <v>5894376.2478145603</v>
      </c>
    </row>
    <row r="232" spans="1:27" ht="15" thickTop="1" x14ac:dyDescent="0.3">
      <c r="B232" s="2" t="s">
        <v>131</v>
      </c>
      <c r="C232" s="15">
        <f>'4.scen. - Novadi'!$Q$36</f>
        <v>210000</v>
      </c>
      <c r="E232" s="12">
        <f>$C232</f>
        <v>210000</v>
      </c>
      <c r="F232" s="12">
        <f t="shared" ref="F232:X232" si="756">$C232</f>
        <v>210000</v>
      </c>
      <c r="G232" s="12">
        <f t="shared" si="756"/>
        <v>210000</v>
      </c>
      <c r="H232" s="12">
        <f t="shared" si="756"/>
        <v>210000</v>
      </c>
      <c r="I232" s="12">
        <f t="shared" si="756"/>
        <v>210000</v>
      </c>
      <c r="J232" s="12">
        <f t="shared" si="756"/>
        <v>210000</v>
      </c>
      <c r="K232" s="12">
        <f t="shared" si="756"/>
        <v>210000</v>
      </c>
      <c r="L232" s="12">
        <f t="shared" si="756"/>
        <v>210000</v>
      </c>
      <c r="M232" s="12">
        <f t="shared" si="756"/>
        <v>210000</v>
      </c>
      <c r="N232" s="12">
        <f t="shared" si="756"/>
        <v>210000</v>
      </c>
      <c r="O232" s="12">
        <f t="shared" si="756"/>
        <v>210000</v>
      </c>
      <c r="P232" s="12">
        <f t="shared" si="756"/>
        <v>210000</v>
      </c>
      <c r="Q232" s="12">
        <f t="shared" si="756"/>
        <v>210000</v>
      </c>
      <c r="R232" s="12">
        <f t="shared" si="756"/>
        <v>210000</v>
      </c>
      <c r="S232" s="12">
        <f t="shared" si="756"/>
        <v>210000</v>
      </c>
      <c r="T232" s="12">
        <f t="shared" si="756"/>
        <v>210000</v>
      </c>
      <c r="U232" s="12">
        <f t="shared" si="756"/>
        <v>210000</v>
      </c>
      <c r="V232" s="12">
        <f t="shared" si="756"/>
        <v>210000</v>
      </c>
      <c r="W232" s="12">
        <f t="shared" si="756"/>
        <v>210000</v>
      </c>
      <c r="X232" s="12">
        <f t="shared" si="756"/>
        <v>210000</v>
      </c>
    </row>
    <row r="233" spans="1:27" ht="15" thickBot="1" x14ac:dyDescent="0.35">
      <c r="B233" s="2" t="s">
        <v>9</v>
      </c>
      <c r="E233" s="12">
        <f t="shared" ref="E233:X233" si="757">E232/E$3</f>
        <v>200000</v>
      </c>
      <c r="F233" s="12">
        <f t="shared" si="757"/>
        <v>190476.19047619047</v>
      </c>
      <c r="G233" s="12">
        <f t="shared" si="757"/>
        <v>181405.89569160997</v>
      </c>
      <c r="H233" s="12">
        <f t="shared" si="757"/>
        <v>172767.51970629519</v>
      </c>
      <c r="I233" s="12">
        <f t="shared" si="757"/>
        <v>164540.49495837634</v>
      </c>
      <c r="J233" s="12">
        <f t="shared" si="757"/>
        <v>156705.23329369177</v>
      </c>
      <c r="K233" s="12">
        <f t="shared" si="757"/>
        <v>149243.07932732548</v>
      </c>
      <c r="L233" s="12">
        <f t="shared" si="757"/>
        <v>142136.26602602427</v>
      </c>
      <c r="M233" s="12">
        <f t="shared" si="757"/>
        <v>135367.87240573738</v>
      </c>
      <c r="N233" s="12">
        <f t="shared" si="757"/>
        <v>128921.78324355942</v>
      </c>
      <c r="O233" s="12">
        <f t="shared" si="757"/>
        <v>122782.65070815182</v>
      </c>
      <c r="P233" s="12">
        <f t="shared" si="757"/>
        <v>116935.85781728744</v>
      </c>
      <c r="Q233" s="12">
        <f t="shared" si="757"/>
        <v>111367.48363551185</v>
      </c>
      <c r="R233" s="12">
        <f t="shared" si="757"/>
        <v>106064.27012905889</v>
      </c>
      <c r="S233" s="12">
        <f t="shared" si="757"/>
        <v>101013.5905991037</v>
      </c>
      <c r="T233" s="12">
        <f t="shared" si="757"/>
        <v>96203.419618193991</v>
      </c>
      <c r="U233" s="12">
        <f t="shared" si="757"/>
        <v>91622.304398279972</v>
      </c>
      <c r="V233" s="12">
        <f t="shared" si="757"/>
        <v>87259.337522171409</v>
      </c>
      <c r="W233" s="12">
        <f t="shared" si="757"/>
        <v>83104.130973496591</v>
      </c>
      <c r="X233" s="12">
        <f t="shared" si="757"/>
        <v>79146.791403330077</v>
      </c>
    </row>
    <row r="234" spans="1:27" ht="15.6" thickTop="1" thickBot="1" x14ac:dyDescent="0.35">
      <c r="B234" s="2" t="s">
        <v>10</v>
      </c>
      <c r="C234" s="7">
        <f>X234</f>
        <v>2617064.1719333958</v>
      </c>
      <c r="E234" s="12">
        <f>E233</f>
        <v>200000</v>
      </c>
      <c r="F234" s="12">
        <f>E234+F233</f>
        <v>390476.19047619047</v>
      </c>
      <c r="G234" s="12">
        <f t="shared" ref="G234" si="758">F234+G233</f>
        <v>571882.08616780047</v>
      </c>
      <c r="H234" s="12">
        <f t="shared" ref="H234" si="759">G234+H233</f>
        <v>744649.60587409569</v>
      </c>
      <c r="I234" s="12">
        <f t="shared" ref="I234" si="760">H234+I233</f>
        <v>909190.10083247209</v>
      </c>
      <c r="J234" s="12">
        <f t="shared" ref="J234" si="761">I234+J233</f>
        <v>1065895.3341261637</v>
      </c>
      <c r="K234" s="12">
        <f t="shared" ref="K234" si="762">J234+K233</f>
        <v>1215138.4134534893</v>
      </c>
      <c r="L234" s="12">
        <f t="shared" ref="L234" si="763">K234+L233</f>
        <v>1357274.6794795136</v>
      </c>
      <c r="M234" s="12">
        <f t="shared" ref="M234" si="764">L234+M233</f>
        <v>1492642.551885251</v>
      </c>
      <c r="N234" s="12">
        <f t="shared" ref="N234" si="765">M234+N233</f>
        <v>1621564.3351288103</v>
      </c>
      <c r="O234" s="12">
        <f t="shared" ref="O234" si="766">N234+O233</f>
        <v>1744346.985836962</v>
      </c>
      <c r="P234" s="12">
        <f t="shared" ref="P234" si="767">O234+P233</f>
        <v>1861282.8436542493</v>
      </c>
      <c r="Q234" s="12">
        <f t="shared" ref="Q234" si="768">P234+Q233</f>
        <v>1972650.3272897613</v>
      </c>
      <c r="R234" s="12">
        <f t="shared" ref="R234" si="769">Q234+R233</f>
        <v>2078714.5974188203</v>
      </c>
      <c r="S234" s="12">
        <f t="shared" ref="S234" si="770">R234+S233</f>
        <v>2179728.1880179239</v>
      </c>
      <c r="T234" s="12">
        <f t="shared" ref="T234" si="771">S234+T233</f>
        <v>2275931.6076361178</v>
      </c>
      <c r="U234" s="12">
        <f t="shared" ref="U234" si="772">T234+U233</f>
        <v>2367553.9120343979</v>
      </c>
      <c r="V234" s="12">
        <f t="shared" ref="V234" si="773">U234+V233</f>
        <v>2454813.2495565694</v>
      </c>
      <c r="W234" s="12">
        <f t="shared" ref="W234" si="774">V234+W233</f>
        <v>2537917.3805300659</v>
      </c>
      <c r="X234" s="13">
        <f t="shared" ref="X234" si="775">W234+X233</f>
        <v>2617064.1719333958</v>
      </c>
    </row>
    <row r="235" spans="1:27" ht="15" thickTop="1" x14ac:dyDescent="0.3"/>
    <row r="236" spans="1:27" x14ac:dyDescent="0.3">
      <c r="A236" s="2">
        <f>A229+1</f>
        <v>37</v>
      </c>
      <c r="B236" s="2" t="s">
        <v>130</v>
      </c>
      <c r="C236" s="14">
        <f>'4.scen. - Novadi'!$U$37</f>
        <v>381060</v>
      </c>
      <c r="D236" s="1"/>
      <c r="E236" s="12">
        <f t="shared" ref="E236:J236" si="776">$C236</f>
        <v>381060</v>
      </c>
      <c r="F236" s="12">
        <f t="shared" si="776"/>
        <v>381060</v>
      </c>
      <c r="G236" s="12">
        <f t="shared" si="776"/>
        <v>381060</v>
      </c>
      <c r="H236" s="12">
        <f t="shared" si="776"/>
        <v>381060</v>
      </c>
      <c r="I236" s="12">
        <f t="shared" si="776"/>
        <v>381060</v>
      </c>
      <c r="J236" s="12">
        <f t="shared" si="776"/>
        <v>381060</v>
      </c>
      <c r="K236" s="12">
        <f t="shared" ref="K236:X236" si="777">$C236</f>
        <v>381060</v>
      </c>
      <c r="L236" s="12">
        <f t="shared" si="777"/>
        <v>381060</v>
      </c>
      <c r="M236" s="12">
        <f t="shared" si="777"/>
        <v>381060</v>
      </c>
      <c r="N236" s="12">
        <f t="shared" si="777"/>
        <v>381060</v>
      </c>
      <c r="O236" s="12">
        <f t="shared" si="777"/>
        <v>381060</v>
      </c>
      <c r="P236" s="12">
        <f t="shared" si="777"/>
        <v>381060</v>
      </c>
      <c r="Q236" s="12">
        <f t="shared" si="777"/>
        <v>381060</v>
      </c>
      <c r="R236" s="12">
        <f t="shared" si="777"/>
        <v>381060</v>
      </c>
      <c r="S236" s="12">
        <f t="shared" si="777"/>
        <v>381060</v>
      </c>
      <c r="T236" s="12">
        <f t="shared" si="777"/>
        <v>381060</v>
      </c>
      <c r="U236" s="12">
        <f t="shared" si="777"/>
        <v>381060</v>
      </c>
      <c r="V236" s="12">
        <f t="shared" si="777"/>
        <v>381060</v>
      </c>
      <c r="W236" s="12">
        <f t="shared" si="777"/>
        <v>381060</v>
      </c>
      <c r="X236" s="12">
        <f t="shared" si="777"/>
        <v>381060</v>
      </c>
    </row>
    <row r="237" spans="1:27" ht="15" thickBot="1" x14ac:dyDescent="0.35">
      <c r="A237" s="2"/>
      <c r="B237" s="2" t="s">
        <v>9</v>
      </c>
      <c r="C237" s="2"/>
      <c r="D237" s="2"/>
      <c r="E237" s="12">
        <f t="shared" ref="E237:X237" si="778">E236/E$3</f>
        <v>362914.28571428568</v>
      </c>
      <c r="F237" s="12">
        <f t="shared" si="778"/>
        <v>345632.6530612245</v>
      </c>
      <c r="G237" s="12">
        <f t="shared" si="778"/>
        <v>329173.95529640425</v>
      </c>
      <c r="H237" s="12">
        <f t="shared" si="778"/>
        <v>313499.00504419446</v>
      </c>
      <c r="I237" s="12">
        <f t="shared" si="778"/>
        <v>298570.48099447094</v>
      </c>
      <c r="J237" s="12">
        <f t="shared" si="778"/>
        <v>284352.83904235327</v>
      </c>
      <c r="K237" s="12">
        <f t="shared" si="778"/>
        <v>270812.22765938402</v>
      </c>
      <c r="L237" s="12">
        <f t="shared" si="778"/>
        <v>257916.40729465146</v>
      </c>
      <c r="M237" s="12">
        <f t="shared" si="778"/>
        <v>245634.67361395375</v>
      </c>
      <c r="N237" s="12">
        <f t="shared" si="778"/>
        <v>233937.78439424167</v>
      </c>
      <c r="O237" s="12">
        <f t="shared" si="778"/>
        <v>222797.88989927777</v>
      </c>
      <c r="P237" s="12">
        <f t="shared" si="778"/>
        <v>212188.46657074071</v>
      </c>
      <c r="Q237" s="12">
        <f t="shared" si="778"/>
        <v>202084.25387689591</v>
      </c>
      <c r="R237" s="12">
        <f t="shared" si="778"/>
        <v>192461.19416847228</v>
      </c>
      <c r="S237" s="12">
        <f t="shared" si="778"/>
        <v>183296.37539854503</v>
      </c>
      <c r="T237" s="12">
        <f t="shared" si="778"/>
        <v>174567.97657004287</v>
      </c>
      <c r="U237" s="12">
        <f t="shared" si="778"/>
        <v>166255.2157809932</v>
      </c>
      <c r="V237" s="12">
        <f t="shared" si="778"/>
        <v>158338.30074380303</v>
      </c>
      <c r="W237" s="12">
        <f t="shared" si="778"/>
        <v>150798.3816607648</v>
      </c>
      <c r="X237" s="12">
        <f t="shared" si="778"/>
        <v>143617.5063435855</v>
      </c>
      <c r="Z237" s="5"/>
      <c r="AA237" s="4"/>
    </row>
    <row r="238" spans="1:27" ht="15.6" thickTop="1" thickBot="1" x14ac:dyDescent="0.35">
      <c r="A238" s="2"/>
      <c r="B238" s="2" t="s">
        <v>10</v>
      </c>
      <c r="C238" s="7">
        <f>X238</f>
        <v>4748849.8731282856</v>
      </c>
      <c r="D238" s="2"/>
      <c r="E238" s="12">
        <f>E237</f>
        <v>362914.28571428568</v>
      </c>
      <c r="F238" s="12">
        <f t="shared" ref="F238:X238" si="779">E238+F237</f>
        <v>708546.93877551018</v>
      </c>
      <c r="G238" s="12">
        <f t="shared" si="779"/>
        <v>1037720.8940719145</v>
      </c>
      <c r="H238" s="12">
        <f t="shared" si="779"/>
        <v>1351219.8991161089</v>
      </c>
      <c r="I238" s="12">
        <f t="shared" si="779"/>
        <v>1649790.3801105798</v>
      </c>
      <c r="J238" s="12">
        <f t="shared" si="779"/>
        <v>1934143.219152933</v>
      </c>
      <c r="K238" s="12">
        <f t="shared" si="779"/>
        <v>2204955.4468123168</v>
      </c>
      <c r="L238" s="12">
        <f t="shared" si="779"/>
        <v>2462871.8541069683</v>
      </c>
      <c r="M238" s="12">
        <f t="shared" si="779"/>
        <v>2708506.5277209221</v>
      </c>
      <c r="N238" s="12">
        <f t="shared" si="779"/>
        <v>2942444.312115164</v>
      </c>
      <c r="O238" s="12">
        <f t="shared" si="779"/>
        <v>3165242.2020144416</v>
      </c>
      <c r="P238" s="12">
        <f t="shared" si="779"/>
        <v>3377430.6685851822</v>
      </c>
      <c r="Q238" s="12">
        <f t="shared" si="779"/>
        <v>3579514.9224620783</v>
      </c>
      <c r="R238" s="12">
        <f t="shared" si="779"/>
        <v>3771976.1166305505</v>
      </c>
      <c r="S238" s="12">
        <f t="shared" si="779"/>
        <v>3955272.4920290955</v>
      </c>
      <c r="T238" s="12">
        <f t="shared" si="779"/>
        <v>4129840.4685991383</v>
      </c>
      <c r="U238" s="12">
        <f t="shared" si="779"/>
        <v>4296095.6843801318</v>
      </c>
      <c r="V238" s="12">
        <f t="shared" si="779"/>
        <v>4454433.9851239352</v>
      </c>
      <c r="W238" s="12">
        <f t="shared" si="779"/>
        <v>4605232.3667847002</v>
      </c>
      <c r="X238" s="13">
        <f t="shared" si="779"/>
        <v>4748849.8731282856</v>
      </c>
    </row>
    <row r="239" spans="1:27" ht="15" thickTop="1" x14ac:dyDescent="0.3">
      <c r="B239" s="2" t="s">
        <v>131</v>
      </c>
      <c r="C239" s="15">
        <f>'4.scen. - Novadi'!$Q$37</f>
        <v>134100</v>
      </c>
      <c r="E239" s="12">
        <f>$C239</f>
        <v>134100</v>
      </c>
      <c r="F239" s="12">
        <f t="shared" ref="F239:X239" si="780">$C239</f>
        <v>134100</v>
      </c>
      <c r="G239" s="12">
        <f t="shared" si="780"/>
        <v>134100</v>
      </c>
      <c r="H239" s="12">
        <f t="shared" si="780"/>
        <v>134100</v>
      </c>
      <c r="I239" s="12">
        <f t="shared" si="780"/>
        <v>134100</v>
      </c>
      <c r="J239" s="12">
        <f t="shared" si="780"/>
        <v>134100</v>
      </c>
      <c r="K239" s="12">
        <f t="shared" si="780"/>
        <v>134100</v>
      </c>
      <c r="L239" s="12">
        <f t="shared" si="780"/>
        <v>134100</v>
      </c>
      <c r="M239" s="12">
        <f t="shared" si="780"/>
        <v>134100</v>
      </c>
      <c r="N239" s="12">
        <f t="shared" si="780"/>
        <v>134100</v>
      </c>
      <c r="O239" s="12">
        <f t="shared" si="780"/>
        <v>134100</v>
      </c>
      <c r="P239" s="12">
        <f t="shared" si="780"/>
        <v>134100</v>
      </c>
      <c r="Q239" s="12">
        <f t="shared" si="780"/>
        <v>134100</v>
      </c>
      <c r="R239" s="12">
        <f t="shared" si="780"/>
        <v>134100</v>
      </c>
      <c r="S239" s="12">
        <f t="shared" si="780"/>
        <v>134100</v>
      </c>
      <c r="T239" s="12">
        <f t="shared" si="780"/>
        <v>134100</v>
      </c>
      <c r="U239" s="12">
        <f t="shared" si="780"/>
        <v>134100</v>
      </c>
      <c r="V239" s="12">
        <f t="shared" si="780"/>
        <v>134100</v>
      </c>
      <c r="W239" s="12">
        <f t="shared" si="780"/>
        <v>134100</v>
      </c>
      <c r="X239" s="12">
        <f t="shared" si="780"/>
        <v>134100</v>
      </c>
    </row>
    <row r="240" spans="1:27" ht="15" thickBot="1" x14ac:dyDescent="0.35">
      <c r="B240" s="2" t="s">
        <v>9</v>
      </c>
      <c r="E240" s="12">
        <f t="shared" ref="E240:X240" si="781">E239/E$3</f>
        <v>127714.28571428571</v>
      </c>
      <c r="F240" s="12">
        <f t="shared" si="781"/>
        <v>121632.65306122448</v>
      </c>
      <c r="G240" s="12">
        <f t="shared" si="781"/>
        <v>115840.62196307092</v>
      </c>
      <c r="H240" s="12">
        <f t="shared" si="781"/>
        <v>110324.40186959135</v>
      </c>
      <c r="I240" s="12">
        <f t="shared" si="781"/>
        <v>105070.85892342032</v>
      </c>
      <c r="J240" s="12">
        <f t="shared" si="781"/>
        <v>100067.48468897173</v>
      </c>
      <c r="K240" s="12">
        <f t="shared" si="781"/>
        <v>95302.366370449265</v>
      </c>
      <c r="L240" s="12">
        <f t="shared" si="781"/>
        <v>90764.158448046917</v>
      </c>
      <c r="M240" s="12">
        <f t="shared" si="781"/>
        <v>86442.055664806598</v>
      </c>
      <c r="N240" s="12">
        <f t="shared" si="781"/>
        <v>82325.767299815809</v>
      </c>
      <c r="O240" s="12">
        <f t="shared" si="781"/>
        <v>78405.492666491235</v>
      </c>
      <c r="P240" s="12">
        <f t="shared" si="781"/>
        <v>74671.897777610691</v>
      </c>
      <c r="Q240" s="12">
        <f t="shared" si="781"/>
        <v>71116.093121533995</v>
      </c>
      <c r="R240" s="12">
        <f t="shared" si="781"/>
        <v>67729.612496699032</v>
      </c>
      <c r="S240" s="12">
        <f t="shared" si="781"/>
        <v>64504.392853999074</v>
      </c>
      <c r="T240" s="12">
        <f t="shared" si="781"/>
        <v>61432.755099046735</v>
      </c>
      <c r="U240" s="12">
        <f t="shared" si="781"/>
        <v>58507.385808615931</v>
      </c>
      <c r="V240" s="12">
        <f t="shared" si="781"/>
        <v>55721.319817729462</v>
      </c>
      <c r="W240" s="12">
        <f t="shared" si="781"/>
        <v>53067.923635932821</v>
      </c>
      <c r="X240" s="12">
        <f t="shared" si="781"/>
        <v>50540.879653269345</v>
      </c>
    </row>
    <row r="241" spans="1:27" ht="15.6" thickTop="1" thickBot="1" x14ac:dyDescent="0.35">
      <c r="B241" s="2" t="s">
        <v>10</v>
      </c>
      <c r="C241" s="7">
        <f>X241</f>
        <v>1671182.4069346115</v>
      </c>
      <c r="E241" s="12">
        <f>E240</f>
        <v>127714.28571428571</v>
      </c>
      <c r="F241" s="12">
        <f>E241+F240</f>
        <v>249346.93877551018</v>
      </c>
      <c r="G241" s="12">
        <f t="shared" ref="G241" si="782">F241+G240</f>
        <v>365187.56073858112</v>
      </c>
      <c r="H241" s="12">
        <f t="shared" ref="H241" si="783">G241+H240</f>
        <v>475511.96260817244</v>
      </c>
      <c r="I241" s="12">
        <f t="shared" ref="I241" si="784">H241+I240</f>
        <v>580582.82153159275</v>
      </c>
      <c r="J241" s="12">
        <f t="shared" ref="J241" si="785">I241+J240</f>
        <v>680650.30622056453</v>
      </c>
      <c r="K241" s="12">
        <f t="shared" ref="K241" si="786">J241+K240</f>
        <v>775952.67259101383</v>
      </c>
      <c r="L241" s="12">
        <f t="shared" ref="L241" si="787">K241+L240</f>
        <v>866716.83103906072</v>
      </c>
      <c r="M241" s="12">
        <f t="shared" ref="M241" si="788">L241+M240</f>
        <v>953158.88670386735</v>
      </c>
      <c r="N241" s="12">
        <f t="shared" ref="N241" si="789">M241+N240</f>
        <v>1035484.6540036831</v>
      </c>
      <c r="O241" s="12">
        <f t="shared" ref="O241" si="790">N241+O240</f>
        <v>1113890.1466701743</v>
      </c>
      <c r="P241" s="12">
        <f t="shared" ref="P241" si="791">O241+P240</f>
        <v>1188562.044447785</v>
      </c>
      <c r="Q241" s="12">
        <f t="shared" ref="Q241" si="792">P241+Q240</f>
        <v>1259678.137569319</v>
      </c>
      <c r="R241" s="12">
        <f t="shared" ref="R241" si="793">Q241+R240</f>
        <v>1327407.750066018</v>
      </c>
      <c r="S241" s="12">
        <f t="shared" ref="S241" si="794">R241+S240</f>
        <v>1391912.142920017</v>
      </c>
      <c r="T241" s="12">
        <f t="shared" ref="T241" si="795">S241+T240</f>
        <v>1453344.8980190638</v>
      </c>
      <c r="U241" s="12">
        <f t="shared" ref="U241" si="796">T241+U240</f>
        <v>1511852.2838276797</v>
      </c>
      <c r="V241" s="12">
        <f t="shared" ref="V241" si="797">U241+V240</f>
        <v>1567573.6036454092</v>
      </c>
      <c r="W241" s="12">
        <f t="shared" ref="W241" si="798">V241+W240</f>
        <v>1620641.5272813421</v>
      </c>
      <c r="X241" s="13">
        <f t="shared" ref="X241" si="799">W241+X240</f>
        <v>1671182.4069346115</v>
      </c>
    </row>
    <row r="242" spans="1:27" ht="15" thickTop="1" x14ac:dyDescent="0.3"/>
    <row r="243" spans="1:27" x14ac:dyDescent="0.3">
      <c r="A243" s="2">
        <f>A236+1</f>
        <v>38</v>
      </c>
      <c r="B243" s="2" t="s">
        <v>130</v>
      </c>
      <c r="C243" s="14">
        <f>'4.scen. - Novadi'!$U$38</f>
        <v>543900</v>
      </c>
      <c r="D243" s="1"/>
      <c r="E243" s="12">
        <f t="shared" ref="E243:J243" si="800">$C243</f>
        <v>543900</v>
      </c>
      <c r="F243" s="12">
        <f t="shared" si="800"/>
        <v>543900</v>
      </c>
      <c r="G243" s="12">
        <f t="shared" si="800"/>
        <v>543900</v>
      </c>
      <c r="H243" s="12">
        <f t="shared" si="800"/>
        <v>543900</v>
      </c>
      <c r="I243" s="12">
        <f t="shared" si="800"/>
        <v>543900</v>
      </c>
      <c r="J243" s="12">
        <f t="shared" si="800"/>
        <v>543900</v>
      </c>
      <c r="K243" s="12">
        <f t="shared" ref="K243:X243" si="801">$C243</f>
        <v>543900</v>
      </c>
      <c r="L243" s="12">
        <f t="shared" si="801"/>
        <v>543900</v>
      </c>
      <c r="M243" s="12">
        <f t="shared" si="801"/>
        <v>543900</v>
      </c>
      <c r="N243" s="12">
        <f t="shared" si="801"/>
        <v>543900</v>
      </c>
      <c r="O243" s="12">
        <f t="shared" si="801"/>
        <v>543900</v>
      </c>
      <c r="P243" s="12">
        <f t="shared" si="801"/>
        <v>543900</v>
      </c>
      <c r="Q243" s="12">
        <f t="shared" si="801"/>
        <v>543900</v>
      </c>
      <c r="R243" s="12">
        <f t="shared" si="801"/>
        <v>543900</v>
      </c>
      <c r="S243" s="12">
        <f t="shared" si="801"/>
        <v>543900</v>
      </c>
      <c r="T243" s="12">
        <f t="shared" si="801"/>
        <v>543900</v>
      </c>
      <c r="U243" s="12">
        <f t="shared" si="801"/>
        <v>543900</v>
      </c>
      <c r="V243" s="12">
        <f t="shared" si="801"/>
        <v>543900</v>
      </c>
      <c r="W243" s="12">
        <f t="shared" si="801"/>
        <v>543900</v>
      </c>
      <c r="X243" s="12">
        <f t="shared" si="801"/>
        <v>543900</v>
      </c>
    </row>
    <row r="244" spans="1:27" ht="15" thickBot="1" x14ac:dyDescent="0.35">
      <c r="A244" s="2"/>
      <c r="B244" s="2" t="s">
        <v>9</v>
      </c>
      <c r="C244" s="2"/>
      <c r="D244" s="2"/>
      <c r="E244" s="12">
        <f t="shared" ref="E244:X244" si="802">E243/E$3</f>
        <v>518000</v>
      </c>
      <c r="F244" s="12">
        <f t="shared" si="802"/>
        <v>493333.33333333331</v>
      </c>
      <c r="G244" s="12">
        <f t="shared" si="802"/>
        <v>469841.26984126976</v>
      </c>
      <c r="H244" s="12">
        <f t="shared" si="802"/>
        <v>447467.87603930454</v>
      </c>
      <c r="I244" s="12">
        <f t="shared" si="802"/>
        <v>426159.88194219477</v>
      </c>
      <c r="J244" s="12">
        <f t="shared" si="802"/>
        <v>405866.55423066166</v>
      </c>
      <c r="K244" s="12">
        <f t="shared" si="802"/>
        <v>386539.575457773</v>
      </c>
      <c r="L244" s="12">
        <f t="shared" si="802"/>
        <v>368132.92900740285</v>
      </c>
      <c r="M244" s="12">
        <f t="shared" si="802"/>
        <v>350602.78953085985</v>
      </c>
      <c r="N244" s="12">
        <f t="shared" si="802"/>
        <v>333907.4186008189</v>
      </c>
      <c r="O244" s="12">
        <f t="shared" si="802"/>
        <v>318007.0653341132</v>
      </c>
      <c r="P244" s="12">
        <f t="shared" si="802"/>
        <v>302863.87174677447</v>
      </c>
      <c r="Q244" s="12">
        <f t="shared" si="802"/>
        <v>288441.78261597565</v>
      </c>
      <c r="R244" s="12">
        <f t="shared" si="802"/>
        <v>274706.45963426254</v>
      </c>
      <c r="S244" s="12">
        <f t="shared" si="802"/>
        <v>261625.19965167856</v>
      </c>
      <c r="T244" s="12">
        <f t="shared" si="802"/>
        <v>249166.85681112242</v>
      </c>
      <c r="U244" s="12">
        <f t="shared" si="802"/>
        <v>237301.76839154513</v>
      </c>
      <c r="V244" s="12">
        <f t="shared" si="802"/>
        <v>226001.68418242395</v>
      </c>
      <c r="W244" s="12">
        <f t="shared" si="802"/>
        <v>215239.69922135616</v>
      </c>
      <c r="X244" s="12">
        <f t="shared" si="802"/>
        <v>204990.1897346249</v>
      </c>
      <c r="Z244" s="5"/>
      <c r="AA244" s="4"/>
    </row>
    <row r="245" spans="1:27" ht="15.6" thickTop="1" thickBot="1" x14ac:dyDescent="0.35">
      <c r="A245" s="2"/>
      <c r="B245" s="2" t="s">
        <v>10</v>
      </c>
      <c r="C245" s="7">
        <f>X245</f>
        <v>6778196.2053074948</v>
      </c>
      <c r="D245" s="2"/>
      <c r="E245" s="12">
        <f>E244</f>
        <v>518000</v>
      </c>
      <c r="F245" s="12">
        <f t="shared" ref="F245:X245" si="803">E245+F244</f>
        <v>1011333.3333333333</v>
      </c>
      <c r="G245" s="12">
        <f t="shared" si="803"/>
        <v>1481174.6031746031</v>
      </c>
      <c r="H245" s="12">
        <f t="shared" si="803"/>
        <v>1928642.4792139076</v>
      </c>
      <c r="I245" s="12">
        <f t="shared" si="803"/>
        <v>2354802.3611561023</v>
      </c>
      <c r="J245" s="12">
        <f t="shared" si="803"/>
        <v>2760668.9153867639</v>
      </c>
      <c r="K245" s="12">
        <f t="shared" si="803"/>
        <v>3147208.490844537</v>
      </c>
      <c r="L245" s="12">
        <f t="shared" si="803"/>
        <v>3515341.4198519401</v>
      </c>
      <c r="M245" s="12">
        <f t="shared" si="803"/>
        <v>3865944.2093827999</v>
      </c>
      <c r="N245" s="12">
        <f t="shared" si="803"/>
        <v>4199851.6279836185</v>
      </c>
      <c r="O245" s="12">
        <f t="shared" si="803"/>
        <v>4517858.6933177318</v>
      </c>
      <c r="P245" s="12">
        <f t="shared" si="803"/>
        <v>4820722.5650645066</v>
      </c>
      <c r="Q245" s="12">
        <f t="shared" si="803"/>
        <v>5109164.3476804821</v>
      </c>
      <c r="R245" s="12">
        <f t="shared" si="803"/>
        <v>5383870.8073147442</v>
      </c>
      <c r="S245" s="12">
        <f t="shared" si="803"/>
        <v>5645496.0069664232</v>
      </c>
      <c r="T245" s="12">
        <f t="shared" si="803"/>
        <v>5894662.8637775453</v>
      </c>
      <c r="U245" s="12">
        <f t="shared" si="803"/>
        <v>6131964.6321690902</v>
      </c>
      <c r="V245" s="12">
        <f t="shared" si="803"/>
        <v>6357966.3163515143</v>
      </c>
      <c r="W245" s="12">
        <f t="shared" si="803"/>
        <v>6573206.0155728702</v>
      </c>
      <c r="X245" s="13">
        <f t="shared" si="803"/>
        <v>6778196.2053074948</v>
      </c>
    </row>
    <row r="246" spans="1:27" ht="15" thickTop="1" x14ac:dyDescent="0.3">
      <c r="B246" s="2" t="s">
        <v>131</v>
      </c>
      <c r="C246" s="15">
        <f>'4.scen. - Novadi'!$Q$38</f>
        <v>268140</v>
      </c>
      <c r="E246" s="12">
        <f>$C246</f>
        <v>268140</v>
      </c>
      <c r="F246" s="12">
        <f t="shared" ref="F246:X246" si="804">$C246</f>
        <v>268140</v>
      </c>
      <c r="G246" s="12">
        <f t="shared" si="804"/>
        <v>268140</v>
      </c>
      <c r="H246" s="12">
        <f t="shared" si="804"/>
        <v>268140</v>
      </c>
      <c r="I246" s="12">
        <f t="shared" si="804"/>
        <v>268140</v>
      </c>
      <c r="J246" s="12">
        <f t="shared" si="804"/>
        <v>268140</v>
      </c>
      <c r="K246" s="12">
        <f t="shared" si="804"/>
        <v>268140</v>
      </c>
      <c r="L246" s="12">
        <f t="shared" si="804"/>
        <v>268140</v>
      </c>
      <c r="M246" s="12">
        <f t="shared" si="804"/>
        <v>268140</v>
      </c>
      <c r="N246" s="12">
        <f t="shared" si="804"/>
        <v>268140</v>
      </c>
      <c r="O246" s="12">
        <f t="shared" si="804"/>
        <v>268140</v>
      </c>
      <c r="P246" s="12">
        <f t="shared" si="804"/>
        <v>268140</v>
      </c>
      <c r="Q246" s="12">
        <f t="shared" si="804"/>
        <v>268140</v>
      </c>
      <c r="R246" s="12">
        <f t="shared" si="804"/>
        <v>268140</v>
      </c>
      <c r="S246" s="12">
        <f t="shared" si="804"/>
        <v>268140</v>
      </c>
      <c r="T246" s="12">
        <f t="shared" si="804"/>
        <v>268140</v>
      </c>
      <c r="U246" s="12">
        <f t="shared" si="804"/>
        <v>268140</v>
      </c>
      <c r="V246" s="12">
        <f t="shared" si="804"/>
        <v>268140</v>
      </c>
      <c r="W246" s="12">
        <f t="shared" si="804"/>
        <v>268140</v>
      </c>
      <c r="X246" s="12">
        <f t="shared" si="804"/>
        <v>268140</v>
      </c>
    </row>
    <row r="247" spans="1:27" ht="15" thickBot="1" x14ac:dyDescent="0.35">
      <c r="B247" s="2" t="s">
        <v>9</v>
      </c>
      <c r="E247" s="12">
        <f t="shared" ref="E247:X247" si="805">E246/E$3</f>
        <v>255371.42857142855</v>
      </c>
      <c r="F247" s="12">
        <f t="shared" si="805"/>
        <v>243210.88435374148</v>
      </c>
      <c r="G247" s="12">
        <f t="shared" si="805"/>
        <v>231629.41367022996</v>
      </c>
      <c r="H247" s="12">
        <f t="shared" si="805"/>
        <v>220599.44159069521</v>
      </c>
      <c r="I247" s="12">
        <f t="shared" si="805"/>
        <v>210094.70627685255</v>
      </c>
      <c r="J247" s="12">
        <f t="shared" si="805"/>
        <v>200090.19645414528</v>
      </c>
      <c r="K247" s="12">
        <f t="shared" si="805"/>
        <v>190562.09186109074</v>
      </c>
      <c r="L247" s="12">
        <f t="shared" si="805"/>
        <v>181487.70653437212</v>
      </c>
      <c r="M247" s="12">
        <f t="shared" si="805"/>
        <v>172845.43479464011</v>
      </c>
      <c r="N247" s="12">
        <f t="shared" si="805"/>
        <v>164614.69980441916</v>
      </c>
      <c r="O247" s="12">
        <f t="shared" si="805"/>
        <v>156775.90457563728</v>
      </c>
      <c r="P247" s="12">
        <f t="shared" si="805"/>
        <v>149310.38531013075</v>
      </c>
      <c r="Q247" s="12">
        <f t="shared" si="805"/>
        <v>142200.36696202928</v>
      </c>
      <c r="R247" s="12">
        <f t="shared" si="805"/>
        <v>135428.92091621834</v>
      </c>
      <c r="S247" s="12">
        <f t="shared" si="805"/>
        <v>128979.92468211269</v>
      </c>
      <c r="T247" s="12">
        <f t="shared" si="805"/>
        <v>122838.02350677398</v>
      </c>
      <c r="U247" s="12">
        <f t="shared" si="805"/>
        <v>116988.59381597521</v>
      </c>
      <c r="V247" s="12">
        <f t="shared" si="805"/>
        <v>111417.70839616687</v>
      </c>
      <c r="W247" s="12">
        <f t="shared" si="805"/>
        <v>106112.10323444464</v>
      </c>
      <c r="X247" s="12">
        <f t="shared" si="805"/>
        <v>101059.14593756631</v>
      </c>
    </row>
    <row r="248" spans="1:27" ht="15.6" thickTop="1" thickBot="1" x14ac:dyDescent="0.35">
      <c r="B248" s="2" t="s">
        <v>10</v>
      </c>
      <c r="C248" s="7">
        <f>X248</f>
        <v>3341617.0812486708</v>
      </c>
      <c r="E248" s="12">
        <f>E247</f>
        <v>255371.42857142855</v>
      </c>
      <c r="F248" s="12">
        <f>E248+F247</f>
        <v>498582.31292517006</v>
      </c>
      <c r="G248" s="12">
        <f t="shared" ref="G248" si="806">F248+G247</f>
        <v>730211.72659540002</v>
      </c>
      <c r="H248" s="12">
        <f t="shared" ref="H248" si="807">G248+H247</f>
        <v>950811.16818609519</v>
      </c>
      <c r="I248" s="12">
        <f t="shared" ref="I248" si="808">H248+I247</f>
        <v>1160905.8744629477</v>
      </c>
      <c r="J248" s="12">
        <f t="shared" ref="J248" si="809">I248+J247</f>
        <v>1360996.070917093</v>
      </c>
      <c r="K248" s="12">
        <f t="shared" ref="K248" si="810">J248+K247</f>
        <v>1551558.1627781838</v>
      </c>
      <c r="L248" s="12">
        <f t="shared" ref="L248" si="811">K248+L247</f>
        <v>1733045.869312556</v>
      </c>
      <c r="M248" s="12">
        <f t="shared" ref="M248" si="812">L248+M247</f>
        <v>1905891.3041071962</v>
      </c>
      <c r="N248" s="12">
        <f t="shared" ref="N248" si="813">M248+N247</f>
        <v>2070506.0039116153</v>
      </c>
      <c r="O248" s="12">
        <f t="shared" ref="O248" si="814">N248+O247</f>
        <v>2227281.9084872524</v>
      </c>
      <c r="P248" s="12">
        <f t="shared" ref="P248" si="815">O248+P247</f>
        <v>2376592.2937973831</v>
      </c>
      <c r="Q248" s="12">
        <f t="shared" ref="Q248" si="816">P248+Q247</f>
        <v>2518792.6607594122</v>
      </c>
      <c r="R248" s="12">
        <f t="shared" ref="R248" si="817">Q248+R247</f>
        <v>2654221.5816756305</v>
      </c>
      <c r="S248" s="12">
        <f t="shared" ref="S248" si="818">R248+S247</f>
        <v>2783201.5063577434</v>
      </c>
      <c r="T248" s="12">
        <f t="shared" ref="T248" si="819">S248+T247</f>
        <v>2906039.5298645175</v>
      </c>
      <c r="U248" s="12">
        <f t="shared" ref="U248" si="820">T248+U247</f>
        <v>3023028.1236804929</v>
      </c>
      <c r="V248" s="12">
        <f t="shared" ref="V248" si="821">U248+V247</f>
        <v>3134445.8320766599</v>
      </c>
      <c r="W248" s="12">
        <f t="shared" ref="W248" si="822">V248+W247</f>
        <v>3240557.9353111046</v>
      </c>
      <c r="X248" s="13">
        <f t="shared" ref="X248" si="823">W248+X247</f>
        <v>3341617.0812486708</v>
      </c>
    </row>
    <row r="249" spans="1:27" ht="15" thickTop="1" x14ac:dyDescent="0.3"/>
    <row r="250" spans="1:27" x14ac:dyDescent="0.3">
      <c r="A250" s="2">
        <f>A243+1</f>
        <v>39</v>
      </c>
      <c r="B250" s="2" t="s">
        <v>130</v>
      </c>
      <c r="C250" s="14">
        <f>'4.scen. - Novadi'!$U$39</f>
        <v>348120</v>
      </c>
      <c r="D250" s="1"/>
      <c r="E250" s="12">
        <f t="shared" ref="E250:J250" si="824">$C250</f>
        <v>348120</v>
      </c>
      <c r="F250" s="12">
        <f t="shared" si="824"/>
        <v>348120</v>
      </c>
      <c r="G250" s="12">
        <f t="shared" si="824"/>
        <v>348120</v>
      </c>
      <c r="H250" s="12">
        <f t="shared" si="824"/>
        <v>348120</v>
      </c>
      <c r="I250" s="12">
        <f t="shared" si="824"/>
        <v>348120</v>
      </c>
      <c r="J250" s="12">
        <f t="shared" si="824"/>
        <v>348120</v>
      </c>
      <c r="K250" s="12">
        <f t="shared" ref="K250:X250" si="825">$C250</f>
        <v>348120</v>
      </c>
      <c r="L250" s="12">
        <f t="shared" si="825"/>
        <v>348120</v>
      </c>
      <c r="M250" s="12">
        <f t="shared" si="825"/>
        <v>348120</v>
      </c>
      <c r="N250" s="12">
        <f t="shared" si="825"/>
        <v>348120</v>
      </c>
      <c r="O250" s="12">
        <f t="shared" si="825"/>
        <v>348120</v>
      </c>
      <c r="P250" s="12">
        <f t="shared" si="825"/>
        <v>348120</v>
      </c>
      <c r="Q250" s="12">
        <f t="shared" si="825"/>
        <v>348120</v>
      </c>
      <c r="R250" s="12">
        <f t="shared" si="825"/>
        <v>348120</v>
      </c>
      <c r="S250" s="12">
        <f t="shared" si="825"/>
        <v>348120</v>
      </c>
      <c r="T250" s="12">
        <f t="shared" si="825"/>
        <v>348120</v>
      </c>
      <c r="U250" s="12">
        <f t="shared" si="825"/>
        <v>348120</v>
      </c>
      <c r="V250" s="12">
        <f t="shared" si="825"/>
        <v>348120</v>
      </c>
      <c r="W250" s="12">
        <f t="shared" si="825"/>
        <v>348120</v>
      </c>
      <c r="X250" s="12">
        <f t="shared" si="825"/>
        <v>348120</v>
      </c>
    </row>
    <row r="251" spans="1:27" ht="15" thickBot="1" x14ac:dyDescent="0.35">
      <c r="A251" s="2"/>
      <c r="B251" s="2" t="s">
        <v>9</v>
      </c>
      <c r="C251" s="2"/>
      <c r="D251" s="2"/>
      <c r="E251" s="12">
        <f t="shared" ref="E251:X251" si="826">E250/E$3</f>
        <v>331542.8571428571</v>
      </c>
      <c r="F251" s="12">
        <f t="shared" si="826"/>
        <v>315755.10204081633</v>
      </c>
      <c r="G251" s="12">
        <f t="shared" si="826"/>
        <v>300719.14480077743</v>
      </c>
      <c r="H251" s="12">
        <f t="shared" si="826"/>
        <v>286399.18552454992</v>
      </c>
      <c r="I251" s="12">
        <f t="shared" si="826"/>
        <v>272761.12907099986</v>
      </c>
      <c r="J251" s="12">
        <f t="shared" si="826"/>
        <v>259772.50387714274</v>
      </c>
      <c r="K251" s="12">
        <f t="shared" si="826"/>
        <v>247402.38464489783</v>
      </c>
      <c r="L251" s="12">
        <f t="shared" si="826"/>
        <v>235621.3187094265</v>
      </c>
      <c r="M251" s="12">
        <f t="shared" si="826"/>
        <v>224401.25591373953</v>
      </c>
      <c r="N251" s="12">
        <f t="shared" si="826"/>
        <v>213715.48182260909</v>
      </c>
      <c r="O251" s="12">
        <f t="shared" si="826"/>
        <v>203538.55411677054</v>
      </c>
      <c r="P251" s="12">
        <f t="shared" si="826"/>
        <v>193846.24201597192</v>
      </c>
      <c r="Q251" s="12">
        <f t="shared" si="826"/>
        <v>184615.46858663991</v>
      </c>
      <c r="R251" s="12">
        <f t="shared" si="826"/>
        <v>175824.2557967999</v>
      </c>
      <c r="S251" s="12">
        <f t="shared" si="826"/>
        <v>167451.67218742846</v>
      </c>
      <c r="T251" s="12">
        <f t="shared" si="826"/>
        <v>159477.78303564613</v>
      </c>
      <c r="U251" s="12">
        <f t="shared" si="826"/>
        <v>151883.60289109155</v>
      </c>
      <c r="V251" s="12">
        <f t="shared" si="826"/>
        <v>144651.05037246816</v>
      </c>
      <c r="W251" s="12">
        <f t="shared" si="826"/>
        <v>137762.90511663634</v>
      </c>
      <c r="X251" s="12">
        <f t="shared" si="826"/>
        <v>131202.76677774888</v>
      </c>
      <c r="Z251" s="5"/>
      <c r="AA251" s="4"/>
    </row>
    <row r="252" spans="1:27" ht="15.6" thickTop="1" thickBot="1" x14ac:dyDescent="0.35">
      <c r="A252" s="2"/>
      <c r="B252" s="2" t="s">
        <v>10</v>
      </c>
      <c r="C252" s="7">
        <f>X252</f>
        <v>4338344.6644450184</v>
      </c>
      <c r="D252" s="2"/>
      <c r="E252" s="12">
        <f>E251</f>
        <v>331542.8571428571</v>
      </c>
      <c r="F252" s="12">
        <f t="shared" ref="F252:X252" si="827">E252+F251</f>
        <v>647297.95918367337</v>
      </c>
      <c r="G252" s="12">
        <f t="shared" si="827"/>
        <v>948017.10398445081</v>
      </c>
      <c r="H252" s="12">
        <f t="shared" si="827"/>
        <v>1234416.2895090007</v>
      </c>
      <c r="I252" s="12">
        <f t="shared" si="827"/>
        <v>1507177.4185800005</v>
      </c>
      <c r="J252" s="12">
        <f t="shared" si="827"/>
        <v>1766949.9224571432</v>
      </c>
      <c r="K252" s="12">
        <f t="shared" si="827"/>
        <v>2014352.3071020411</v>
      </c>
      <c r="L252" s="12">
        <f t="shared" si="827"/>
        <v>2249973.6258114674</v>
      </c>
      <c r="M252" s="12">
        <f t="shared" si="827"/>
        <v>2474374.881725207</v>
      </c>
      <c r="N252" s="12">
        <f t="shared" si="827"/>
        <v>2688090.3635478159</v>
      </c>
      <c r="O252" s="12">
        <f t="shared" si="827"/>
        <v>2891628.9176645866</v>
      </c>
      <c r="P252" s="12">
        <f t="shared" si="827"/>
        <v>3085475.1596805584</v>
      </c>
      <c r="Q252" s="12">
        <f t="shared" si="827"/>
        <v>3270090.6282671983</v>
      </c>
      <c r="R252" s="12">
        <f t="shared" si="827"/>
        <v>3445914.8840639982</v>
      </c>
      <c r="S252" s="12">
        <f t="shared" si="827"/>
        <v>3613366.5562514267</v>
      </c>
      <c r="T252" s="12">
        <f t="shared" si="827"/>
        <v>3772844.3392870729</v>
      </c>
      <c r="U252" s="12">
        <f t="shared" si="827"/>
        <v>3924727.9421781646</v>
      </c>
      <c r="V252" s="12">
        <f t="shared" si="827"/>
        <v>4069378.9925506329</v>
      </c>
      <c r="W252" s="12">
        <f t="shared" si="827"/>
        <v>4207141.8976672692</v>
      </c>
      <c r="X252" s="13">
        <f t="shared" si="827"/>
        <v>4338344.6644450184</v>
      </c>
    </row>
    <row r="253" spans="1:27" ht="15" thickTop="1" x14ac:dyDescent="0.3">
      <c r="B253" s="2" t="s">
        <v>131</v>
      </c>
      <c r="C253" s="15">
        <f>'4.scen. - Novadi'!$Q$39</f>
        <v>179820</v>
      </c>
      <c r="E253" s="12">
        <f>$C253</f>
        <v>179820</v>
      </c>
      <c r="F253" s="12">
        <f t="shared" ref="F253:X253" si="828">$C253</f>
        <v>179820</v>
      </c>
      <c r="G253" s="12">
        <f t="shared" si="828"/>
        <v>179820</v>
      </c>
      <c r="H253" s="12">
        <f t="shared" si="828"/>
        <v>179820</v>
      </c>
      <c r="I253" s="12">
        <f t="shared" si="828"/>
        <v>179820</v>
      </c>
      <c r="J253" s="12">
        <f t="shared" si="828"/>
        <v>179820</v>
      </c>
      <c r="K253" s="12">
        <f t="shared" si="828"/>
        <v>179820</v>
      </c>
      <c r="L253" s="12">
        <f t="shared" si="828"/>
        <v>179820</v>
      </c>
      <c r="M253" s="12">
        <f t="shared" si="828"/>
        <v>179820</v>
      </c>
      <c r="N253" s="12">
        <f t="shared" si="828"/>
        <v>179820</v>
      </c>
      <c r="O253" s="12">
        <f t="shared" si="828"/>
        <v>179820</v>
      </c>
      <c r="P253" s="12">
        <f t="shared" si="828"/>
        <v>179820</v>
      </c>
      <c r="Q253" s="12">
        <f t="shared" si="828"/>
        <v>179820</v>
      </c>
      <c r="R253" s="12">
        <f t="shared" si="828"/>
        <v>179820</v>
      </c>
      <c r="S253" s="12">
        <f t="shared" si="828"/>
        <v>179820</v>
      </c>
      <c r="T253" s="12">
        <f t="shared" si="828"/>
        <v>179820</v>
      </c>
      <c r="U253" s="12">
        <f t="shared" si="828"/>
        <v>179820</v>
      </c>
      <c r="V253" s="12">
        <f t="shared" si="828"/>
        <v>179820</v>
      </c>
      <c r="W253" s="12">
        <f t="shared" si="828"/>
        <v>179820</v>
      </c>
      <c r="X253" s="12">
        <f t="shared" si="828"/>
        <v>179820</v>
      </c>
    </row>
    <row r="254" spans="1:27" ht="15" thickBot="1" x14ac:dyDescent="0.35">
      <c r="B254" s="2" t="s">
        <v>9</v>
      </c>
      <c r="E254" s="12">
        <f t="shared" ref="E254:X254" si="829">E253/E$3</f>
        <v>171257.14285714284</v>
      </c>
      <c r="F254" s="12">
        <f t="shared" si="829"/>
        <v>163102.04081632654</v>
      </c>
      <c r="G254" s="12">
        <f t="shared" si="829"/>
        <v>155335.27696793003</v>
      </c>
      <c r="H254" s="12">
        <f t="shared" si="829"/>
        <v>147938.3590170762</v>
      </c>
      <c r="I254" s="12">
        <f t="shared" si="829"/>
        <v>140893.67525435827</v>
      </c>
      <c r="J254" s="12">
        <f t="shared" si="829"/>
        <v>134184.45262319833</v>
      </c>
      <c r="K254" s="12">
        <f t="shared" si="829"/>
        <v>127794.71678399842</v>
      </c>
      <c r="L254" s="12">
        <f t="shared" si="829"/>
        <v>121709.25407999849</v>
      </c>
      <c r="M254" s="12">
        <f t="shared" si="829"/>
        <v>115913.57531428427</v>
      </c>
      <c r="N254" s="12">
        <f t="shared" si="829"/>
        <v>110393.88125169931</v>
      </c>
      <c r="O254" s="12">
        <f t="shared" si="829"/>
        <v>105137.02976352314</v>
      </c>
      <c r="P254" s="12">
        <f t="shared" si="829"/>
        <v>100130.50453668871</v>
      </c>
      <c r="Q254" s="12">
        <f t="shared" si="829"/>
        <v>95362.385273036853</v>
      </c>
      <c r="R254" s="12">
        <f t="shared" si="829"/>
        <v>90821.319307654136</v>
      </c>
      <c r="S254" s="12">
        <f t="shared" si="829"/>
        <v>86496.494578718222</v>
      </c>
      <c r="T254" s="12">
        <f t="shared" si="829"/>
        <v>82377.613884493534</v>
      </c>
      <c r="U254" s="12">
        <f t="shared" si="829"/>
        <v>78454.870366184317</v>
      </c>
      <c r="V254" s="12">
        <f t="shared" si="829"/>
        <v>74718.924158270776</v>
      </c>
      <c r="W254" s="12">
        <f t="shared" si="829"/>
        <v>71160.880150734069</v>
      </c>
      <c r="X254" s="12">
        <f t="shared" si="829"/>
        <v>67772.266810222922</v>
      </c>
    </row>
    <row r="255" spans="1:27" ht="15.6" thickTop="1" thickBot="1" x14ac:dyDescent="0.35">
      <c r="B255" s="2" t="s">
        <v>10</v>
      </c>
      <c r="C255" s="7">
        <f>X255</f>
        <v>2240954.6637955392</v>
      </c>
      <c r="E255" s="12">
        <f>E254</f>
        <v>171257.14285714284</v>
      </c>
      <c r="F255" s="12">
        <f>E255+F254</f>
        <v>334359.18367346935</v>
      </c>
      <c r="G255" s="12">
        <f t="shared" ref="G255" si="830">F255+G254</f>
        <v>489694.46064139938</v>
      </c>
      <c r="H255" s="12">
        <f t="shared" ref="H255" si="831">G255+H254</f>
        <v>637632.81965847558</v>
      </c>
      <c r="I255" s="12">
        <f t="shared" ref="I255" si="832">H255+I254</f>
        <v>778526.49491283391</v>
      </c>
      <c r="J255" s="12">
        <f t="shared" ref="J255" si="833">I255+J254</f>
        <v>912710.94753603218</v>
      </c>
      <c r="K255" s="12">
        <f t="shared" ref="K255" si="834">J255+K254</f>
        <v>1040505.6643200306</v>
      </c>
      <c r="L255" s="12">
        <f t="shared" ref="L255" si="835">K255+L254</f>
        <v>1162214.9184000292</v>
      </c>
      <c r="M255" s="12">
        <f t="shared" ref="M255" si="836">L255+M254</f>
        <v>1278128.4937143135</v>
      </c>
      <c r="N255" s="12">
        <f t="shared" ref="N255" si="837">M255+N254</f>
        <v>1388522.3749660128</v>
      </c>
      <c r="O255" s="12">
        <f t="shared" ref="O255" si="838">N255+O254</f>
        <v>1493659.4047295358</v>
      </c>
      <c r="P255" s="12">
        <f t="shared" ref="P255" si="839">O255+P254</f>
        <v>1593789.9092662246</v>
      </c>
      <c r="Q255" s="12">
        <f t="shared" ref="Q255" si="840">P255+Q254</f>
        <v>1689152.2945392614</v>
      </c>
      <c r="R255" s="12">
        <f t="shared" ref="R255" si="841">Q255+R254</f>
        <v>1779973.6138469155</v>
      </c>
      <c r="S255" s="12">
        <f t="shared" ref="S255" si="842">R255+S254</f>
        <v>1866470.1084256337</v>
      </c>
      <c r="T255" s="12">
        <f t="shared" ref="T255" si="843">S255+T254</f>
        <v>1948847.7223101272</v>
      </c>
      <c r="U255" s="12">
        <f t="shared" ref="U255" si="844">T255+U254</f>
        <v>2027302.5926763115</v>
      </c>
      <c r="V255" s="12">
        <f t="shared" ref="V255" si="845">U255+V254</f>
        <v>2102021.5168345822</v>
      </c>
      <c r="W255" s="12">
        <f t="shared" ref="W255" si="846">V255+W254</f>
        <v>2173182.3969853162</v>
      </c>
      <c r="X255" s="13">
        <f t="shared" ref="X255" si="847">W255+X254</f>
        <v>2240954.6637955392</v>
      </c>
    </row>
    <row r="256" spans="1:27" ht="15" thickTop="1" x14ac:dyDescent="0.3"/>
    <row r="257" spans="1:27" x14ac:dyDescent="0.3">
      <c r="A257" s="2">
        <f>A250+1</f>
        <v>40</v>
      </c>
      <c r="B257" s="2" t="s">
        <v>130</v>
      </c>
      <c r="C257" s="14">
        <f>'4.scen. - Novadi'!$U$40</f>
        <v>788520</v>
      </c>
      <c r="D257" s="1"/>
      <c r="E257" s="12">
        <f t="shared" ref="E257:J257" si="848">$C257</f>
        <v>788520</v>
      </c>
      <c r="F257" s="12">
        <f t="shared" si="848"/>
        <v>788520</v>
      </c>
      <c r="G257" s="12">
        <f t="shared" si="848"/>
        <v>788520</v>
      </c>
      <c r="H257" s="12">
        <f t="shared" si="848"/>
        <v>788520</v>
      </c>
      <c r="I257" s="12">
        <f t="shared" si="848"/>
        <v>788520</v>
      </c>
      <c r="J257" s="12">
        <f t="shared" si="848"/>
        <v>788520</v>
      </c>
      <c r="K257" s="12">
        <f t="shared" ref="K257:X257" si="849">$C257</f>
        <v>788520</v>
      </c>
      <c r="L257" s="12">
        <f t="shared" si="849"/>
        <v>788520</v>
      </c>
      <c r="M257" s="12">
        <f t="shared" si="849"/>
        <v>788520</v>
      </c>
      <c r="N257" s="12">
        <f t="shared" si="849"/>
        <v>788520</v>
      </c>
      <c r="O257" s="12">
        <f t="shared" si="849"/>
        <v>788520</v>
      </c>
      <c r="P257" s="12">
        <f t="shared" si="849"/>
        <v>788520</v>
      </c>
      <c r="Q257" s="12">
        <f t="shared" si="849"/>
        <v>788520</v>
      </c>
      <c r="R257" s="12">
        <f t="shared" si="849"/>
        <v>788520</v>
      </c>
      <c r="S257" s="12">
        <f t="shared" si="849"/>
        <v>788520</v>
      </c>
      <c r="T257" s="12">
        <f t="shared" si="849"/>
        <v>788520</v>
      </c>
      <c r="U257" s="12">
        <f t="shared" si="849"/>
        <v>788520</v>
      </c>
      <c r="V257" s="12">
        <f t="shared" si="849"/>
        <v>788520</v>
      </c>
      <c r="W257" s="12">
        <f t="shared" si="849"/>
        <v>788520</v>
      </c>
      <c r="X257" s="12">
        <f t="shared" si="849"/>
        <v>788520</v>
      </c>
    </row>
    <row r="258" spans="1:27" ht="15" thickBot="1" x14ac:dyDescent="0.35">
      <c r="A258" s="2"/>
      <c r="B258" s="2" t="s">
        <v>9</v>
      </c>
      <c r="C258" s="2"/>
      <c r="D258" s="2"/>
      <c r="E258" s="12">
        <f t="shared" ref="E258:X258" si="850">E257/E$3</f>
        <v>750971.42857142852</v>
      </c>
      <c r="F258" s="12">
        <f t="shared" si="850"/>
        <v>715210.88435374142</v>
      </c>
      <c r="G258" s="12">
        <f t="shared" si="850"/>
        <v>681153.22319403943</v>
      </c>
      <c r="H258" s="12">
        <f t="shared" si="850"/>
        <v>648717.3554228947</v>
      </c>
      <c r="I258" s="12">
        <f t="shared" si="850"/>
        <v>617826.05278370914</v>
      </c>
      <c r="J258" s="12">
        <f t="shared" si="850"/>
        <v>588405.7645559134</v>
      </c>
      <c r="K258" s="12">
        <f t="shared" si="850"/>
        <v>560386.44243420323</v>
      </c>
      <c r="L258" s="12">
        <f t="shared" si="850"/>
        <v>533701.37374686031</v>
      </c>
      <c r="M258" s="12">
        <f t="shared" si="850"/>
        <v>508287.02261605737</v>
      </c>
      <c r="N258" s="12">
        <f t="shared" si="850"/>
        <v>484082.87868195941</v>
      </c>
      <c r="O258" s="12">
        <f t="shared" si="850"/>
        <v>461031.31303043751</v>
      </c>
      <c r="P258" s="12">
        <f t="shared" si="850"/>
        <v>439077.440981369</v>
      </c>
      <c r="Q258" s="12">
        <f t="shared" si="850"/>
        <v>418168.99141082761</v>
      </c>
      <c r="R258" s="12">
        <f t="shared" si="850"/>
        <v>398256.18229602627</v>
      </c>
      <c r="S258" s="12">
        <f t="shared" si="850"/>
        <v>379291.60218669166</v>
      </c>
      <c r="T258" s="12">
        <f t="shared" si="850"/>
        <v>361230.09732065868</v>
      </c>
      <c r="U258" s="12">
        <f t="shared" si="850"/>
        <v>344028.66411491297</v>
      </c>
      <c r="V258" s="12">
        <f t="shared" si="850"/>
        <v>327646.34677610762</v>
      </c>
      <c r="W258" s="12">
        <f t="shared" si="850"/>
        <v>312044.13978676917</v>
      </c>
      <c r="X258" s="12">
        <f t="shared" si="850"/>
        <v>297184.89503501821</v>
      </c>
      <c r="Z258" s="5"/>
      <c r="AA258" s="4"/>
    </row>
    <row r="259" spans="1:27" ht="15.6" thickTop="1" thickBot="1" x14ac:dyDescent="0.35">
      <c r="A259" s="2"/>
      <c r="B259" s="2" t="s">
        <v>10</v>
      </c>
      <c r="C259" s="7">
        <f>X259</f>
        <v>9826702.0992996246</v>
      </c>
      <c r="D259" s="2"/>
      <c r="E259" s="12">
        <f>E258</f>
        <v>750971.42857142852</v>
      </c>
      <c r="F259" s="12">
        <f t="shared" ref="F259:X259" si="851">E259+F258</f>
        <v>1466182.3129251699</v>
      </c>
      <c r="G259" s="12">
        <f t="shared" si="851"/>
        <v>2147335.5361192096</v>
      </c>
      <c r="H259" s="12">
        <f t="shared" si="851"/>
        <v>2796052.8915421041</v>
      </c>
      <c r="I259" s="12">
        <f t="shared" si="851"/>
        <v>3413878.9443258131</v>
      </c>
      <c r="J259" s="12">
        <f t="shared" si="851"/>
        <v>4002284.7088817265</v>
      </c>
      <c r="K259" s="12">
        <f t="shared" si="851"/>
        <v>4562671.1513159294</v>
      </c>
      <c r="L259" s="12">
        <f t="shared" si="851"/>
        <v>5096372.5250627901</v>
      </c>
      <c r="M259" s="12">
        <f t="shared" si="851"/>
        <v>5604659.5476788478</v>
      </c>
      <c r="N259" s="12">
        <f t="shared" si="851"/>
        <v>6088742.4263608074</v>
      </c>
      <c r="O259" s="12">
        <f t="shared" si="851"/>
        <v>6549773.7393912449</v>
      </c>
      <c r="P259" s="12">
        <f t="shared" si="851"/>
        <v>6988851.1803726144</v>
      </c>
      <c r="Q259" s="12">
        <f t="shared" si="851"/>
        <v>7407020.1717834417</v>
      </c>
      <c r="R259" s="12">
        <f t="shared" si="851"/>
        <v>7805276.3540794682</v>
      </c>
      <c r="S259" s="12">
        <f t="shared" si="851"/>
        <v>8184567.9562661601</v>
      </c>
      <c r="T259" s="12">
        <f t="shared" si="851"/>
        <v>8545798.0535868183</v>
      </c>
      <c r="U259" s="12">
        <f t="shared" si="851"/>
        <v>8889826.7177017312</v>
      </c>
      <c r="V259" s="12">
        <f t="shared" si="851"/>
        <v>9217473.0644778386</v>
      </c>
      <c r="W259" s="12">
        <f t="shared" si="851"/>
        <v>9529517.2042646073</v>
      </c>
      <c r="X259" s="13">
        <f t="shared" si="851"/>
        <v>9826702.0992996246</v>
      </c>
    </row>
    <row r="260" spans="1:27" ht="15" thickTop="1" x14ac:dyDescent="0.3">
      <c r="B260" s="2" t="s">
        <v>131</v>
      </c>
      <c r="C260" s="15">
        <f>'4.scen. - Novadi'!$Q$40</f>
        <v>409980</v>
      </c>
      <c r="E260" s="12">
        <f>$C260</f>
        <v>409980</v>
      </c>
      <c r="F260" s="12">
        <f t="shared" ref="F260:X260" si="852">$C260</f>
        <v>409980</v>
      </c>
      <c r="G260" s="12">
        <f t="shared" si="852"/>
        <v>409980</v>
      </c>
      <c r="H260" s="12">
        <f t="shared" si="852"/>
        <v>409980</v>
      </c>
      <c r="I260" s="12">
        <f t="shared" si="852"/>
        <v>409980</v>
      </c>
      <c r="J260" s="12">
        <f t="shared" si="852"/>
        <v>409980</v>
      </c>
      <c r="K260" s="12">
        <f t="shared" si="852"/>
        <v>409980</v>
      </c>
      <c r="L260" s="12">
        <f t="shared" si="852"/>
        <v>409980</v>
      </c>
      <c r="M260" s="12">
        <f t="shared" si="852"/>
        <v>409980</v>
      </c>
      <c r="N260" s="12">
        <f t="shared" si="852"/>
        <v>409980</v>
      </c>
      <c r="O260" s="12">
        <f t="shared" si="852"/>
        <v>409980</v>
      </c>
      <c r="P260" s="12">
        <f t="shared" si="852"/>
        <v>409980</v>
      </c>
      <c r="Q260" s="12">
        <f t="shared" si="852"/>
        <v>409980</v>
      </c>
      <c r="R260" s="12">
        <f t="shared" si="852"/>
        <v>409980</v>
      </c>
      <c r="S260" s="12">
        <f t="shared" si="852"/>
        <v>409980</v>
      </c>
      <c r="T260" s="12">
        <f t="shared" si="852"/>
        <v>409980</v>
      </c>
      <c r="U260" s="12">
        <f t="shared" si="852"/>
        <v>409980</v>
      </c>
      <c r="V260" s="12">
        <f t="shared" si="852"/>
        <v>409980</v>
      </c>
      <c r="W260" s="12">
        <f t="shared" si="852"/>
        <v>409980</v>
      </c>
      <c r="X260" s="12">
        <f t="shared" si="852"/>
        <v>409980</v>
      </c>
    </row>
    <row r="261" spans="1:27" ht="15" thickBot="1" x14ac:dyDescent="0.35">
      <c r="B261" s="2" t="s">
        <v>9</v>
      </c>
      <c r="E261" s="12">
        <f t="shared" ref="E261:X261" si="853">E260/E$3</f>
        <v>390457.14285714284</v>
      </c>
      <c r="F261" s="12">
        <f t="shared" si="853"/>
        <v>371863.9455782313</v>
      </c>
      <c r="G261" s="12">
        <f t="shared" si="853"/>
        <v>354156.13864593452</v>
      </c>
      <c r="H261" s="12">
        <f t="shared" si="853"/>
        <v>337291.56061517569</v>
      </c>
      <c r="I261" s="12">
        <f t="shared" si="853"/>
        <v>321230.05772873876</v>
      </c>
      <c r="J261" s="12">
        <f t="shared" si="853"/>
        <v>305933.38831308449</v>
      </c>
      <c r="K261" s="12">
        <f t="shared" si="853"/>
        <v>291365.13172674715</v>
      </c>
      <c r="L261" s="12">
        <f t="shared" si="853"/>
        <v>277490.60164452111</v>
      </c>
      <c r="M261" s="12">
        <f t="shared" si="853"/>
        <v>264276.76347097248</v>
      </c>
      <c r="N261" s="12">
        <f t="shared" si="853"/>
        <v>251692.15568664044</v>
      </c>
      <c r="O261" s="12">
        <f t="shared" si="853"/>
        <v>239706.81493965755</v>
      </c>
      <c r="P261" s="12">
        <f t="shared" si="853"/>
        <v>228292.20470443575</v>
      </c>
      <c r="Q261" s="12">
        <f t="shared" si="853"/>
        <v>217421.14733755784</v>
      </c>
      <c r="R261" s="12">
        <f t="shared" si="853"/>
        <v>207067.75936910269</v>
      </c>
      <c r="S261" s="12">
        <f t="shared" si="853"/>
        <v>197207.38987533588</v>
      </c>
      <c r="T261" s="12">
        <f t="shared" si="853"/>
        <v>187816.56178603414</v>
      </c>
      <c r="U261" s="12">
        <f t="shared" si="853"/>
        <v>178872.91598669917</v>
      </c>
      <c r="V261" s="12">
        <f t="shared" si="853"/>
        <v>170355.15808257065</v>
      </c>
      <c r="W261" s="12">
        <f t="shared" si="853"/>
        <v>162243.00769768632</v>
      </c>
      <c r="X261" s="12">
        <f t="shared" si="853"/>
        <v>154517.15018827267</v>
      </c>
    </row>
    <row r="262" spans="1:27" ht="15.6" thickTop="1" thickBot="1" x14ac:dyDescent="0.35">
      <c r="B262" s="2" t="s">
        <v>10</v>
      </c>
      <c r="C262" s="7">
        <f>X262</f>
        <v>5109256.9962345418</v>
      </c>
      <c r="E262" s="12">
        <f>E261</f>
        <v>390457.14285714284</v>
      </c>
      <c r="F262" s="12">
        <f>E262+F261</f>
        <v>762321.0884353742</v>
      </c>
      <c r="G262" s="12">
        <f t="shared" ref="G262" si="854">F262+G261</f>
        <v>1116477.2270813086</v>
      </c>
      <c r="H262" s="12">
        <f t="shared" ref="H262" si="855">G262+H261</f>
        <v>1453768.7876964842</v>
      </c>
      <c r="I262" s="12">
        <f t="shared" ref="I262" si="856">H262+I261</f>
        <v>1774998.845425223</v>
      </c>
      <c r="J262" s="12">
        <f t="shared" ref="J262" si="857">I262+J261</f>
        <v>2080932.2337383074</v>
      </c>
      <c r="K262" s="12">
        <f t="shared" ref="K262" si="858">J262+K261</f>
        <v>2372297.3654650543</v>
      </c>
      <c r="L262" s="12">
        <f t="shared" ref="L262" si="859">K262+L261</f>
        <v>2649787.9671095754</v>
      </c>
      <c r="M262" s="12">
        <f t="shared" ref="M262" si="860">L262+M261</f>
        <v>2914064.7305805478</v>
      </c>
      <c r="N262" s="12">
        <f t="shared" ref="N262" si="861">M262+N261</f>
        <v>3165756.8862671885</v>
      </c>
      <c r="O262" s="12">
        <f t="shared" ref="O262" si="862">N262+O261</f>
        <v>3405463.7012068462</v>
      </c>
      <c r="P262" s="12">
        <f t="shared" ref="P262" si="863">O262+P261</f>
        <v>3633755.9059112817</v>
      </c>
      <c r="Q262" s="12">
        <f t="shared" ref="Q262" si="864">P262+Q261</f>
        <v>3851177.0532488395</v>
      </c>
      <c r="R262" s="12">
        <f t="shared" ref="R262" si="865">Q262+R261</f>
        <v>4058244.8126179422</v>
      </c>
      <c r="S262" s="12">
        <f t="shared" ref="S262" si="866">R262+S261</f>
        <v>4255452.2024932783</v>
      </c>
      <c r="T262" s="12">
        <f t="shared" ref="T262" si="867">S262+T261</f>
        <v>4443268.7642793125</v>
      </c>
      <c r="U262" s="12">
        <f t="shared" ref="U262" si="868">T262+U261</f>
        <v>4622141.6802660115</v>
      </c>
      <c r="V262" s="12">
        <f t="shared" ref="V262" si="869">U262+V261</f>
        <v>4792496.8383485824</v>
      </c>
      <c r="W262" s="12">
        <f t="shared" ref="W262" si="870">V262+W261</f>
        <v>4954739.8460462689</v>
      </c>
      <c r="X262" s="13">
        <f t="shared" ref="X262" si="871">W262+X261</f>
        <v>5109256.9962345418</v>
      </c>
    </row>
    <row r="263" spans="1:27" ht="15" thickTop="1" x14ac:dyDescent="0.3"/>
    <row r="264" spans="1:27" x14ac:dyDescent="0.3">
      <c r="A264" s="2">
        <f>A257+1</f>
        <v>41</v>
      </c>
      <c r="B264" s="2" t="s">
        <v>130</v>
      </c>
      <c r="C264" s="14">
        <f>'4.scen. - Novadi'!$U$41</f>
        <v>807420</v>
      </c>
      <c r="D264" s="1"/>
      <c r="E264" s="12">
        <f t="shared" ref="E264:J264" si="872">$C264</f>
        <v>807420</v>
      </c>
      <c r="F264" s="12">
        <f t="shared" si="872"/>
        <v>807420</v>
      </c>
      <c r="G264" s="12">
        <f t="shared" si="872"/>
        <v>807420</v>
      </c>
      <c r="H264" s="12">
        <f t="shared" si="872"/>
        <v>807420</v>
      </c>
      <c r="I264" s="12">
        <f t="shared" si="872"/>
        <v>807420</v>
      </c>
      <c r="J264" s="12">
        <f t="shared" si="872"/>
        <v>807420</v>
      </c>
      <c r="K264" s="12">
        <f t="shared" ref="K264:X264" si="873">$C264</f>
        <v>807420</v>
      </c>
      <c r="L264" s="12">
        <f t="shared" si="873"/>
        <v>807420</v>
      </c>
      <c r="M264" s="12">
        <f t="shared" si="873"/>
        <v>807420</v>
      </c>
      <c r="N264" s="12">
        <f t="shared" si="873"/>
        <v>807420</v>
      </c>
      <c r="O264" s="12">
        <f t="shared" si="873"/>
        <v>807420</v>
      </c>
      <c r="P264" s="12">
        <f t="shared" si="873"/>
        <v>807420</v>
      </c>
      <c r="Q264" s="12">
        <f t="shared" si="873"/>
        <v>807420</v>
      </c>
      <c r="R264" s="12">
        <f t="shared" si="873"/>
        <v>807420</v>
      </c>
      <c r="S264" s="12">
        <f t="shared" si="873"/>
        <v>807420</v>
      </c>
      <c r="T264" s="12">
        <f t="shared" si="873"/>
        <v>807420</v>
      </c>
      <c r="U264" s="12">
        <f t="shared" si="873"/>
        <v>807420</v>
      </c>
      <c r="V264" s="12">
        <f t="shared" si="873"/>
        <v>807420</v>
      </c>
      <c r="W264" s="12">
        <f t="shared" si="873"/>
        <v>807420</v>
      </c>
      <c r="X264" s="12">
        <f t="shared" si="873"/>
        <v>807420</v>
      </c>
    </row>
    <row r="265" spans="1:27" ht="15" thickBot="1" x14ac:dyDescent="0.35">
      <c r="A265" s="2"/>
      <c r="B265" s="2" t="s">
        <v>9</v>
      </c>
      <c r="C265" s="2"/>
      <c r="D265" s="2"/>
      <c r="E265" s="12">
        <f t="shared" ref="E265:X265" si="874">E264/E$3</f>
        <v>768971.42857142852</v>
      </c>
      <c r="F265" s="12">
        <f t="shared" si="874"/>
        <v>732353.74149659858</v>
      </c>
      <c r="G265" s="12">
        <f t="shared" si="874"/>
        <v>697479.7538062844</v>
      </c>
      <c r="H265" s="12">
        <f t="shared" si="874"/>
        <v>664266.43219646125</v>
      </c>
      <c r="I265" s="12">
        <f t="shared" si="874"/>
        <v>632634.69732996298</v>
      </c>
      <c r="J265" s="12">
        <f t="shared" si="874"/>
        <v>602509.23555234575</v>
      </c>
      <c r="K265" s="12">
        <f t="shared" si="874"/>
        <v>573818.31957366259</v>
      </c>
      <c r="L265" s="12">
        <f t="shared" si="874"/>
        <v>546493.63768920244</v>
      </c>
      <c r="M265" s="12">
        <f t="shared" si="874"/>
        <v>520470.1311325737</v>
      </c>
      <c r="N265" s="12">
        <f t="shared" si="874"/>
        <v>495685.83917387977</v>
      </c>
      <c r="O265" s="12">
        <f t="shared" si="874"/>
        <v>472081.75159417116</v>
      </c>
      <c r="P265" s="12">
        <f t="shared" si="874"/>
        <v>449601.66818492487</v>
      </c>
      <c r="Q265" s="12">
        <f t="shared" si="874"/>
        <v>428192.06493802369</v>
      </c>
      <c r="R265" s="12">
        <f t="shared" si="874"/>
        <v>407801.96660764155</v>
      </c>
      <c r="S265" s="12">
        <f t="shared" si="874"/>
        <v>388382.82534061099</v>
      </c>
      <c r="T265" s="12">
        <f t="shared" si="874"/>
        <v>369888.40508629614</v>
      </c>
      <c r="U265" s="12">
        <f t="shared" si="874"/>
        <v>352274.67151075817</v>
      </c>
      <c r="V265" s="12">
        <f t="shared" si="874"/>
        <v>335499.68715310306</v>
      </c>
      <c r="W265" s="12">
        <f t="shared" si="874"/>
        <v>319523.51157438388</v>
      </c>
      <c r="X265" s="12">
        <f t="shared" si="874"/>
        <v>304308.10626131797</v>
      </c>
      <c r="Z265" s="5"/>
      <c r="AA265" s="4"/>
    </row>
    <row r="266" spans="1:27" ht="15.6" thickTop="1" thickBot="1" x14ac:dyDescent="0.35">
      <c r="A266" s="2"/>
      <c r="B266" s="2" t="s">
        <v>10</v>
      </c>
      <c r="C266" s="7">
        <f>X266</f>
        <v>10062237.874773631</v>
      </c>
      <c r="D266" s="2"/>
      <c r="E266" s="12">
        <f>E265</f>
        <v>768971.42857142852</v>
      </c>
      <c r="F266" s="12">
        <f t="shared" ref="F266:X266" si="875">E266+F265</f>
        <v>1501325.170068027</v>
      </c>
      <c r="G266" s="12">
        <f t="shared" si="875"/>
        <v>2198804.9238743111</v>
      </c>
      <c r="H266" s="12">
        <f t="shared" si="875"/>
        <v>2863071.3560707723</v>
      </c>
      <c r="I266" s="12">
        <f t="shared" si="875"/>
        <v>3495706.0534007354</v>
      </c>
      <c r="J266" s="12">
        <f t="shared" si="875"/>
        <v>4098215.2889530812</v>
      </c>
      <c r="K266" s="12">
        <f t="shared" si="875"/>
        <v>4672033.6085267439</v>
      </c>
      <c r="L266" s="12">
        <f t="shared" si="875"/>
        <v>5218527.246215946</v>
      </c>
      <c r="M266" s="12">
        <f t="shared" si="875"/>
        <v>5738997.3773485199</v>
      </c>
      <c r="N266" s="12">
        <f t="shared" si="875"/>
        <v>6234683.2165223993</v>
      </c>
      <c r="O266" s="12">
        <f t="shared" si="875"/>
        <v>6706764.9681165703</v>
      </c>
      <c r="P266" s="12">
        <f t="shared" si="875"/>
        <v>7156366.6363014951</v>
      </c>
      <c r="Q266" s="12">
        <f t="shared" si="875"/>
        <v>7584558.7012395188</v>
      </c>
      <c r="R266" s="12">
        <f t="shared" si="875"/>
        <v>7992360.6678471602</v>
      </c>
      <c r="S266" s="12">
        <f t="shared" si="875"/>
        <v>8380743.4931877712</v>
      </c>
      <c r="T266" s="12">
        <f t="shared" si="875"/>
        <v>8750631.8982740678</v>
      </c>
      <c r="U266" s="12">
        <f t="shared" si="875"/>
        <v>9102906.5697848257</v>
      </c>
      <c r="V266" s="12">
        <f t="shared" si="875"/>
        <v>9438406.2569379285</v>
      </c>
      <c r="W266" s="12">
        <f t="shared" si="875"/>
        <v>9757929.7685123123</v>
      </c>
      <c r="X266" s="13">
        <f t="shared" si="875"/>
        <v>10062237.874773631</v>
      </c>
    </row>
    <row r="267" spans="1:27" ht="15" thickTop="1" x14ac:dyDescent="0.3">
      <c r="B267" s="2" t="s">
        <v>131</v>
      </c>
      <c r="C267" s="15">
        <f>'4.scen. - Novadi'!$Q$41</f>
        <v>437520</v>
      </c>
      <c r="E267" s="12">
        <f>$C267</f>
        <v>437520</v>
      </c>
      <c r="F267" s="12">
        <f t="shared" ref="F267:X267" si="876">$C267</f>
        <v>437520</v>
      </c>
      <c r="G267" s="12">
        <f t="shared" si="876"/>
        <v>437520</v>
      </c>
      <c r="H267" s="12">
        <f t="shared" si="876"/>
        <v>437520</v>
      </c>
      <c r="I267" s="12">
        <f t="shared" si="876"/>
        <v>437520</v>
      </c>
      <c r="J267" s="12">
        <f t="shared" si="876"/>
        <v>437520</v>
      </c>
      <c r="K267" s="12">
        <f t="shared" si="876"/>
        <v>437520</v>
      </c>
      <c r="L267" s="12">
        <f t="shared" si="876"/>
        <v>437520</v>
      </c>
      <c r="M267" s="12">
        <f t="shared" si="876"/>
        <v>437520</v>
      </c>
      <c r="N267" s="12">
        <f t="shared" si="876"/>
        <v>437520</v>
      </c>
      <c r="O267" s="12">
        <f t="shared" si="876"/>
        <v>437520</v>
      </c>
      <c r="P267" s="12">
        <f t="shared" si="876"/>
        <v>437520</v>
      </c>
      <c r="Q267" s="12">
        <f t="shared" si="876"/>
        <v>437520</v>
      </c>
      <c r="R267" s="12">
        <f t="shared" si="876"/>
        <v>437520</v>
      </c>
      <c r="S267" s="12">
        <f t="shared" si="876"/>
        <v>437520</v>
      </c>
      <c r="T267" s="12">
        <f t="shared" si="876"/>
        <v>437520</v>
      </c>
      <c r="U267" s="12">
        <f t="shared" si="876"/>
        <v>437520</v>
      </c>
      <c r="V267" s="12">
        <f t="shared" si="876"/>
        <v>437520</v>
      </c>
      <c r="W267" s="12">
        <f t="shared" si="876"/>
        <v>437520</v>
      </c>
      <c r="X267" s="12">
        <f t="shared" si="876"/>
        <v>437520</v>
      </c>
    </row>
    <row r="268" spans="1:27" ht="15" thickBot="1" x14ac:dyDescent="0.35">
      <c r="B268" s="2" t="s">
        <v>9</v>
      </c>
      <c r="E268" s="12">
        <f t="shared" ref="E268:X268" si="877">E267/E$3</f>
        <v>416685.71428571426</v>
      </c>
      <c r="F268" s="12">
        <f t="shared" si="877"/>
        <v>396843.53741496598</v>
      </c>
      <c r="G268" s="12">
        <f t="shared" si="877"/>
        <v>377946.22610949137</v>
      </c>
      <c r="H268" s="12">
        <f t="shared" si="877"/>
        <v>359948.78677094413</v>
      </c>
      <c r="I268" s="12">
        <f t="shared" si="877"/>
        <v>342808.36835328012</v>
      </c>
      <c r="J268" s="12">
        <f t="shared" si="877"/>
        <v>326484.16033645725</v>
      </c>
      <c r="K268" s="12">
        <f t="shared" si="877"/>
        <v>310937.29555853066</v>
      </c>
      <c r="L268" s="12">
        <f t="shared" si="877"/>
        <v>296130.75767479115</v>
      </c>
      <c r="M268" s="12">
        <f t="shared" si="877"/>
        <v>282029.2930236106</v>
      </c>
      <c r="N268" s="12">
        <f t="shared" si="877"/>
        <v>268599.32668915292</v>
      </c>
      <c r="O268" s="12">
        <f t="shared" si="877"/>
        <v>255808.88256109803</v>
      </c>
      <c r="P268" s="12">
        <f t="shared" si="877"/>
        <v>243627.50720104572</v>
      </c>
      <c r="Q268" s="12">
        <f t="shared" si="877"/>
        <v>232026.19733432925</v>
      </c>
      <c r="R268" s="12">
        <f t="shared" si="877"/>
        <v>220977.33079459926</v>
      </c>
      <c r="S268" s="12">
        <f t="shared" si="877"/>
        <v>210454.60075676118</v>
      </c>
      <c r="T268" s="12">
        <f t="shared" si="877"/>
        <v>200432.9531016773</v>
      </c>
      <c r="U268" s="12">
        <f t="shared" si="877"/>
        <v>190888.52676350216</v>
      </c>
      <c r="V268" s="12">
        <f t="shared" si="877"/>
        <v>181798.59691762112</v>
      </c>
      <c r="W268" s="12">
        <f t="shared" si="877"/>
        <v>173141.52087392489</v>
      </c>
      <c r="X268" s="12">
        <f t="shared" si="877"/>
        <v>164896.6865465951</v>
      </c>
    </row>
    <row r="269" spans="1:27" ht="15.6" thickTop="1" thickBot="1" x14ac:dyDescent="0.35">
      <c r="B269" s="2" t="s">
        <v>10</v>
      </c>
      <c r="C269" s="7">
        <f>X269</f>
        <v>5452466.2690680921</v>
      </c>
      <c r="E269" s="12">
        <f>E268</f>
        <v>416685.71428571426</v>
      </c>
      <c r="F269" s="12">
        <f>E269+F268</f>
        <v>813529.25170068024</v>
      </c>
      <c r="G269" s="12">
        <f t="shared" ref="G269" si="878">F269+G268</f>
        <v>1191475.4778101717</v>
      </c>
      <c r="H269" s="12">
        <f t="shared" ref="H269" si="879">G269+H268</f>
        <v>1551424.2645811159</v>
      </c>
      <c r="I269" s="12">
        <f t="shared" ref="I269" si="880">H269+I268</f>
        <v>1894232.6329343962</v>
      </c>
      <c r="J269" s="12">
        <f t="shared" ref="J269" si="881">I269+J268</f>
        <v>2220716.7932708533</v>
      </c>
      <c r="K269" s="12">
        <f t="shared" ref="K269" si="882">J269+K268</f>
        <v>2531654.0888293842</v>
      </c>
      <c r="L269" s="12">
        <f t="shared" ref="L269" si="883">K269+L268</f>
        <v>2827784.8465041751</v>
      </c>
      <c r="M269" s="12">
        <f t="shared" ref="M269" si="884">L269+M268</f>
        <v>3109814.1395277856</v>
      </c>
      <c r="N269" s="12">
        <f t="shared" ref="N269" si="885">M269+N268</f>
        <v>3378413.4662169386</v>
      </c>
      <c r="O269" s="12">
        <f t="shared" ref="O269" si="886">N269+O268</f>
        <v>3634222.3487780364</v>
      </c>
      <c r="P269" s="12">
        <f t="shared" ref="P269" si="887">O269+P268</f>
        <v>3877849.8559790822</v>
      </c>
      <c r="Q269" s="12">
        <f t="shared" ref="Q269" si="888">P269+Q268</f>
        <v>4109876.0533134113</v>
      </c>
      <c r="R269" s="12">
        <f t="shared" ref="R269" si="889">Q269+R268</f>
        <v>4330853.3841080107</v>
      </c>
      <c r="S269" s="12">
        <f t="shared" ref="S269" si="890">R269+S268</f>
        <v>4541307.9848647723</v>
      </c>
      <c r="T269" s="12">
        <f t="shared" ref="T269" si="891">S269+T268</f>
        <v>4741740.9379664492</v>
      </c>
      <c r="U269" s="12">
        <f t="shared" ref="U269" si="892">T269+U268</f>
        <v>4932629.4647299517</v>
      </c>
      <c r="V269" s="12">
        <f t="shared" ref="V269" si="893">U269+V268</f>
        <v>5114428.0616475726</v>
      </c>
      <c r="W269" s="12">
        <f t="shared" ref="W269" si="894">V269+W268</f>
        <v>5287569.5825214973</v>
      </c>
      <c r="X269" s="13">
        <f t="shared" ref="X269" si="895">W269+X268</f>
        <v>5452466.2690680921</v>
      </c>
    </row>
    <row r="270" spans="1:27" ht="15" thickTop="1" x14ac:dyDescent="0.3"/>
    <row r="271" spans="1:27" x14ac:dyDescent="0.3">
      <c r="A271" s="2">
        <f>A264+1</f>
        <v>42</v>
      </c>
      <c r="B271" s="2" t="s">
        <v>130</v>
      </c>
      <c r="C271" s="14">
        <f>'4.scen. - Novadi'!$U$42</f>
        <v>73140</v>
      </c>
      <c r="D271" s="1"/>
      <c r="E271" s="12">
        <f t="shared" ref="E271:J271" si="896">$C271</f>
        <v>73140</v>
      </c>
      <c r="F271" s="12">
        <f t="shared" si="896"/>
        <v>73140</v>
      </c>
      <c r="G271" s="12">
        <f t="shared" si="896"/>
        <v>73140</v>
      </c>
      <c r="H271" s="12">
        <f t="shared" si="896"/>
        <v>73140</v>
      </c>
      <c r="I271" s="12">
        <f t="shared" si="896"/>
        <v>73140</v>
      </c>
      <c r="J271" s="12">
        <f t="shared" si="896"/>
        <v>73140</v>
      </c>
      <c r="K271" s="12">
        <f t="shared" ref="K271:X271" si="897">$C271</f>
        <v>73140</v>
      </c>
      <c r="L271" s="12">
        <f t="shared" si="897"/>
        <v>73140</v>
      </c>
      <c r="M271" s="12">
        <f t="shared" si="897"/>
        <v>73140</v>
      </c>
      <c r="N271" s="12">
        <f t="shared" si="897"/>
        <v>73140</v>
      </c>
      <c r="O271" s="12">
        <f t="shared" si="897"/>
        <v>73140</v>
      </c>
      <c r="P271" s="12">
        <f t="shared" si="897"/>
        <v>73140</v>
      </c>
      <c r="Q271" s="12">
        <f t="shared" si="897"/>
        <v>73140</v>
      </c>
      <c r="R271" s="12">
        <f t="shared" si="897"/>
        <v>73140</v>
      </c>
      <c r="S271" s="12">
        <f t="shared" si="897"/>
        <v>73140</v>
      </c>
      <c r="T271" s="12">
        <f t="shared" si="897"/>
        <v>73140</v>
      </c>
      <c r="U271" s="12">
        <f t="shared" si="897"/>
        <v>73140</v>
      </c>
      <c r="V271" s="12">
        <f t="shared" si="897"/>
        <v>73140</v>
      </c>
      <c r="W271" s="12">
        <f t="shared" si="897"/>
        <v>73140</v>
      </c>
      <c r="X271" s="12">
        <f t="shared" si="897"/>
        <v>73140</v>
      </c>
    </row>
    <row r="272" spans="1:27" ht="15" thickBot="1" x14ac:dyDescent="0.35">
      <c r="A272" s="2"/>
      <c r="B272" s="2" t="s">
        <v>9</v>
      </c>
      <c r="C272" s="2"/>
      <c r="D272" s="2"/>
      <c r="E272" s="12">
        <f t="shared" ref="E272:X272" si="898">E271/E$3</f>
        <v>69657.142857142855</v>
      </c>
      <c r="F272" s="12">
        <f t="shared" si="898"/>
        <v>66340.13605442176</v>
      </c>
      <c r="G272" s="12">
        <f t="shared" si="898"/>
        <v>63181.081956592156</v>
      </c>
      <c r="H272" s="12">
        <f t="shared" si="898"/>
        <v>60172.459006278237</v>
      </c>
      <c r="I272" s="12">
        <f t="shared" si="898"/>
        <v>57307.103815503076</v>
      </c>
      <c r="J272" s="12">
        <f t="shared" si="898"/>
        <v>54578.194110002929</v>
      </c>
      <c r="K272" s="12">
        <f t="shared" si="898"/>
        <v>51979.232485717075</v>
      </c>
      <c r="L272" s="12">
        <f t="shared" si="898"/>
        <v>49504.030938778167</v>
      </c>
      <c r="M272" s="12">
        <f t="shared" si="898"/>
        <v>47146.69613216968</v>
      </c>
      <c r="N272" s="12">
        <f t="shared" si="898"/>
        <v>44901.615363971126</v>
      </c>
      <c r="O272" s="12">
        <f t="shared" si="898"/>
        <v>42763.443203782022</v>
      </c>
      <c r="P272" s="12">
        <f t="shared" si="898"/>
        <v>40727.088765506684</v>
      </c>
      <c r="Q272" s="12">
        <f t="shared" si="898"/>
        <v>38787.70358619684</v>
      </c>
      <c r="R272" s="12">
        <f t="shared" si="898"/>
        <v>36940.670082092227</v>
      </c>
      <c r="S272" s="12">
        <f t="shared" si="898"/>
        <v>35181.590554373543</v>
      </c>
      <c r="T272" s="12">
        <f t="shared" si="898"/>
        <v>33506.276718450994</v>
      </c>
      <c r="U272" s="12">
        <f t="shared" si="898"/>
        <v>31910.739731858084</v>
      </c>
      <c r="V272" s="12">
        <f t="shared" si="898"/>
        <v>30391.180697007701</v>
      </c>
      <c r="W272" s="12">
        <f t="shared" si="898"/>
        <v>28943.981616197809</v>
      </c>
      <c r="X272" s="12">
        <f t="shared" si="898"/>
        <v>27565.696777331246</v>
      </c>
      <c r="Z272" s="5"/>
      <c r="AA272" s="4"/>
    </row>
    <row r="273" spans="1:27" ht="15.6" thickTop="1" thickBot="1" x14ac:dyDescent="0.35">
      <c r="A273" s="2"/>
      <c r="B273" s="2" t="s">
        <v>10</v>
      </c>
      <c r="C273" s="7">
        <f>X273</f>
        <v>911486.06445337425</v>
      </c>
      <c r="D273" s="2"/>
      <c r="E273" s="12">
        <f>E272</f>
        <v>69657.142857142855</v>
      </c>
      <c r="F273" s="12">
        <f t="shared" ref="F273:X273" si="899">E273+F272</f>
        <v>135997.27891156462</v>
      </c>
      <c r="G273" s="12">
        <f t="shared" si="899"/>
        <v>199178.36086815677</v>
      </c>
      <c r="H273" s="12">
        <f t="shared" si="899"/>
        <v>259350.81987443502</v>
      </c>
      <c r="I273" s="12">
        <f t="shared" si="899"/>
        <v>316657.92368993809</v>
      </c>
      <c r="J273" s="12">
        <f t="shared" si="899"/>
        <v>371236.11779994104</v>
      </c>
      <c r="K273" s="12">
        <f t="shared" si="899"/>
        <v>423215.35028565815</v>
      </c>
      <c r="L273" s="12">
        <f t="shared" si="899"/>
        <v>472719.38122443634</v>
      </c>
      <c r="M273" s="12">
        <f t="shared" si="899"/>
        <v>519866.07735660602</v>
      </c>
      <c r="N273" s="12">
        <f t="shared" si="899"/>
        <v>564767.69272057712</v>
      </c>
      <c r="O273" s="12">
        <f t="shared" si="899"/>
        <v>607531.13592435909</v>
      </c>
      <c r="P273" s="12">
        <f t="shared" si="899"/>
        <v>648258.22468986572</v>
      </c>
      <c r="Q273" s="12">
        <f t="shared" si="899"/>
        <v>687045.92827606259</v>
      </c>
      <c r="R273" s="12">
        <f t="shared" si="899"/>
        <v>723986.59835815476</v>
      </c>
      <c r="S273" s="12">
        <f t="shared" si="899"/>
        <v>759168.18891252833</v>
      </c>
      <c r="T273" s="12">
        <f t="shared" si="899"/>
        <v>792674.46563097928</v>
      </c>
      <c r="U273" s="12">
        <f t="shared" si="899"/>
        <v>824585.20536283741</v>
      </c>
      <c r="V273" s="12">
        <f t="shared" si="899"/>
        <v>854976.3860598451</v>
      </c>
      <c r="W273" s="12">
        <f t="shared" si="899"/>
        <v>883920.36767604295</v>
      </c>
      <c r="X273" s="13">
        <f t="shared" si="899"/>
        <v>911486.06445337425</v>
      </c>
    </row>
    <row r="274" spans="1:27" ht="15" thickTop="1" x14ac:dyDescent="0.3">
      <c r="B274" s="2" t="s">
        <v>131</v>
      </c>
      <c r="C274" s="15">
        <f>'4.scen. - Novadi'!$Q$42</f>
        <v>31020</v>
      </c>
      <c r="E274" s="12">
        <f>$C274</f>
        <v>31020</v>
      </c>
      <c r="F274" s="12">
        <f t="shared" ref="F274:X274" si="900">$C274</f>
        <v>31020</v>
      </c>
      <c r="G274" s="12">
        <f t="shared" si="900"/>
        <v>31020</v>
      </c>
      <c r="H274" s="12">
        <f t="shared" si="900"/>
        <v>31020</v>
      </c>
      <c r="I274" s="12">
        <f t="shared" si="900"/>
        <v>31020</v>
      </c>
      <c r="J274" s="12">
        <f t="shared" si="900"/>
        <v>31020</v>
      </c>
      <c r="K274" s="12">
        <f t="shared" si="900"/>
        <v>31020</v>
      </c>
      <c r="L274" s="12">
        <f t="shared" si="900"/>
        <v>31020</v>
      </c>
      <c r="M274" s="12">
        <f t="shared" si="900"/>
        <v>31020</v>
      </c>
      <c r="N274" s="12">
        <f t="shared" si="900"/>
        <v>31020</v>
      </c>
      <c r="O274" s="12">
        <f t="shared" si="900"/>
        <v>31020</v>
      </c>
      <c r="P274" s="12">
        <f t="shared" si="900"/>
        <v>31020</v>
      </c>
      <c r="Q274" s="12">
        <f t="shared" si="900"/>
        <v>31020</v>
      </c>
      <c r="R274" s="12">
        <f t="shared" si="900"/>
        <v>31020</v>
      </c>
      <c r="S274" s="12">
        <f t="shared" si="900"/>
        <v>31020</v>
      </c>
      <c r="T274" s="12">
        <f t="shared" si="900"/>
        <v>31020</v>
      </c>
      <c r="U274" s="12">
        <f t="shared" si="900"/>
        <v>31020</v>
      </c>
      <c r="V274" s="12">
        <f t="shared" si="900"/>
        <v>31020</v>
      </c>
      <c r="W274" s="12">
        <f t="shared" si="900"/>
        <v>31020</v>
      </c>
      <c r="X274" s="12">
        <f t="shared" si="900"/>
        <v>31020</v>
      </c>
    </row>
    <row r="275" spans="1:27" ht="15" thickBot="1" x14ac:dyDescent="0.35">
      <c r="B275" s="2" t="s">
        <v>9</v>
      </c>
      <c r="E275" s="12">
        <f t="shared" ref="E275:X275" si="901">E274/E$3</f>
        <v>29542.857142857141</v>
      </c>
      <c r="F275" s="12">
        <f t="shared" si="901"/>
        <v>28136.054421768706</v>
      </c>
      <c r="G275" s="12">
        <f t="shared" si="901"/>
        <v>26796.242306446384</v>
      </c>
      <c r="H275" s="12">
        <f t="shared" si="901"/>
        <v>25520.230768044174</v>
      </c>
      <c r="I275" s="12">
        <f t="shared" si="901"/>
        <v>24304.981683851591</v>
      </c>
      <c r="J275" s="12">
        <f t="shared" si="901"/>
        <v>23147.601603668183</v>
      </c>
      <c r="K275" s="12">
        <f t="shared" si="901"/>
        <v>22045.334860636365</v>
      </c>
      <c r="L275" s="12">
        <f t="shared" si="901"/>
        <v>20995.557010129869</v>
      </c>
      <c r="M275" s="12">
        <f t="shared" si="901"/>
        <v>19995.768581076067</v>
      </c>
      <c r="N275" s="12">
        <f t="shared" si="901"/>
        <v>19043.589124834351</v>
      </c>
      <c r="O275" s="12">
        <f t="shared" si="901"/>
        <v>18136.751547461285</v>
      </c>
      <c r="P275" s="12">
        <f t="shared" si="901"/>
        <v>17273.096711867889</v>
      </c>
      <c r="Q275" s="12">
        <f t="shared" si="901"/>
        <v>16450.568297017035</v>
      </c>
      <c r="R275" s="12">
        <f t="shared" si="901"/>
        <v>15667.207901920985</v>
      </c>
      <c r="S275" s="12">
        <f t="shared" si="901"/>
        <v>14921.150382781889</v>
      </c>
      <c r="T275" s="12">
        <f t="shared" si="901"/>
        <v>14210.619412173226</v>
      </c>
      <c r="U275" s="12">
        <f t="shared" si="901"/>
        <v>13533.923249688785</v>
      </c>
      <c r="V275" s="12">
        <f t="shared" si="901"/>
        <v>12889.450713989319</v>
      </c>
      <c r="W275" s="12">
        <f t="shared" si="901"/>
        <v>12275.667346656495</v>
      </c>
      <c r="X275" s="12">
        <f t="shared" si="901"/>
        <v>11691.11175872047</v>
      </c>
    </row>
    <row r="276" spans="1:27" ht="15.6" thickTop="1" thickBot="1" x14ac:dyDescent="0.35">
      <c r="B276" s="2" t="s">
        <v>10</v>
      </c>
      <c r="C276" s="7">
        <f>X276</f>
        <v>386577.76482559013</v>
      </c>
      <c r="E276" s="12">
        <f>E275</f>
        <v>29542.857142857141</v>
      </c>
      <c r="F276" s="12">
        <f>E276+F275</f>
        <v>57678.911564625843</v>
      </c>
      <c r="G276" s="12">
        <f t="shared" ref="G276" si="902">F276+G275</f>
        <v>84475.153871072223</v>
      </c>
      <c r="H276" s="12">
        <f t="shared" ref="H276" si="903">G276+H275</f>
        <v>109995.3846391164</v>
      </c>
      <c r="I276" s="12">
        <f t="shared" ref="I276" si="904">H276+I275</f>
        <v>134300.36632296798</v>
      </c>
      <c r="J276" s="12">
        <f t="shared" ref="J276" si="905">I276+J275</f>
        <v>157447.96792663616</v>
      </c>
      <c r="K276" s="12">
        <f t="shared" ref="K276" si="906">J276+K275</f>
        <v>179493.30278727252</v>
      </c>
      <c r="L276" s="12">
        <f t="shared" ref="L276" si="907">K276+L275</f>
        <v>200488.8597974024</v>
      </c>
      <c r="M276" s="12">
        <f t="shared" ref="M276" si="908">L276+M275</f>
        <v>220484.62837847846</v>
      </c>
      <c r="N276" s="12">
        <f t="shared" ref="N276" si="909">M276+N275</f>
        <v>239528.2175033128</v>
      </c>
      <c r="O276" s="12">
        <f t="shared" ref="O276" si="910">N276+O275</f>
        <v>257664.96905077409</v>
      </c>
      <c r="P276" s="12">
        <f t="shared" ref="P276" si="911">O276+P275</f>
        <v>274938.06576264196</v>
      </c>
      <c r="Q276" s="12">
        <f t="shared" ref="Q276" si="912">P276+Q275</f>
        <v>291388.63405965897</v>
      </c>
      <c r="R276" s="12">
        <f t="shared" ref="R276" si="913">Q276+R275</f>
        <v>307055.84196157998</v>
      </c>
      <c r="S276" s="12">
        <f t="shared" ref="S276" si="914">R276+S275</f>
        <v>321976.99234436185</v>
      </c>
      <c r="T276" s="12">
        <f t="shared" ref="T276" si="915">S276+T275</f>
        <v>336187.61175653507</v>
      </c>
      <c r="U276" s="12">
        <f t="shared" ref="U276" si="916">T276+U275</f>
        <v>349721.53500622383</v>
      </c>
      <c r="V276" s="12">
        <f t="shared" ref="V276" si="917">U276+V275</f>
        <v>362610.98572021315</v>
      </c>
      <c r="W276" s="12">
        <f t="shared" ref="W276" si="918">V276+W275</f>
        <v>374886.65306686965</v>
      </c>
      <c r="X276" s="13">
        <f t="shared" ref="X276" si="919">W276+X275</f>
        <v>386577.76482559013</v>
      </c>
    </row>
    <row r="277" spans="1:27" ht="15" thickTop="1" x14ac:dyDescent="0.3"/>
    <row r="278" spans="1:27" x14ac:dyDescent="0.3">
      <c r="A278" s="2">
        <f>A271+1</f>
        <v>43</v>
      </c>
      <c r="B278" s="2" t="s">
        <v>130</v>
      </c>
      <c r="C278" s="14">
        <f>'4.scen. - Novadi'!$U$43</f>
        <v>915420</v>
      </c>
      <c r="D278" s="1"/>
      <c r="E278" s="12">
        <f t="shared" ref="E278:J278" si="920">$C278</f>
        <v>915420</v>
      </c>
      <c r="F278" s="12">
        <f t="shared" si="920"/>
        <v>915420</v>
      </c>
      <c r="G278" s="12">
        <f t="shared" si="920"/>
        <v>915420</v>
      </c>
      <c r="H278" s="12">
        <f t="shared" si="920"/>
        <v>915420</v>
      </c>
      <c r="I278" s="12">
        <f t="shared" si="920"/>
        <v>915420</v>
      </c>
      <c r="J278" s="12">
        <f t="shared" si="920"/>
        <v>915420</v>
      </c>
      <c r="K278" s="12">
        <f t="shared" ref="K278:X278" si="921">$C278</f>
        <v>915420</v>
      </c>
      <c r="L278" s="12">
        <f t="shared" si="921"/>
        <v>915420</v>
      </c>
      <c r="M278" s="12">
        <f t="shared" si="921"/>
        <v>915420</v>
      </c>
      <c r="N278" s="12">
        <f t="shared" si="921"/>
        <v>915420</v>
      </c>
      <c r="O278" s="12">
        <f t="shared" si="921"/>
        <v>915420</v>
      </c>
      <c r="P278" s="12">
        <f t="shared" si="921"/>
        <v>915420</v>
      </c>
      <c r="Q278" s="12">
        <f t="shared" si="921"/>
        <v>915420</v>
      </c>
      <c r="R278" s="12">
        <f t="shared" si="921"/>
        <v>915420</v>
      </c>
      <c r="S278" s="12">
        <f t="shared" si="921"/>
        <v>915420</v>
      </c>
      <c r="T278" s="12">
        <f t="shared" si="921"/>
        <v>915420</v>
      </c>
      <c r="U278" s="12">
        <f t="shared" si="921"/>
        <v>915420</v>
      </c>
      <c r="V278" s="12">
        <f t="shared" si="921"/>
        <v>915420</v>
      </c>
      <c r="W278" s="12">
        <f t="shared" si="921"/>
        <v>915420</v>
      </c>
      <c r="X278" s="12">
        <f t="shared" si="921"/>
        <v>915420</v>
      </c>
    </row>
    <row r="279" spans="1:27" ht="15" thickBot="1" x14ac:dyDescent="0.35">
      <c r="A279" s="2"/>
      <c r="B279" s="2" t="s">
        <v>9</v>
      </c>
      <c r="C279" s="2"/>
      <c r="D279" s="2"/>
      <c r="E279" s="12">
        <f t="shared" ref="E279:X279" si="922">E278/E$3</f>
        <v>871828.57142857136</v>
      </c>
      <c r="F279" s="12">
        <f t="shared" si="922"/>
        <v>830312.92517006805</v>
      </c>
      <c r="G279" s="12">
        <f t="shared" si="922"/>
        <v>790774.21444768377</v>
      </c>
      <c r="H279" s="12">
        <f t="shared" si="922"/>
        <v>753118.29947398452</v>
      </c>
      <c r="I279" s="12">
        <f t="shared" si="922"/>
        <v>717255.52330855653</v>
      </c>
      <c r="J279" s="12">
        <f t="shared" si="922"/>
        <v>683100.49838910147</v>
      </c>
      <c r="K279" s="12">
        <f t="shared" si="922"/>
        <v>650571.90322771564</v>
      </c>
      <c r="L279" s="12">
        <f t="shared" si="922"/>
        <v>619592.28878830059</v>
      </c>
      <c r="M279" s="12">
        <f t="shared" si="922"/>
        <v>590087.89408409584</v>
      </c>
      <c r="N279" s="12">
        <f t="shared" si="922"/>
        <v>561988.47055628174</v>
      </c>
      <c r="O279" s="12">
        <f t="shared" si="922"/>
        <v>535227.11481550639</v>
      </c>
      <c r="P279" s="12">
        <f t="shared" si="922"/>
        <v>509740.10934810125</v>
      </c>
      <c r="Q279" s="12">
        <f t="shared" si="922"/>
        <v>485466.77080771548</v>
      </c>
      <c r="R279" s="12">
        <f t="shared" si="922"/>
        <v>462349.30553115753</v>
      </c>
      <c r="S279" s="12">
        <f t="shared" si="922"/>
        <v>440332.67193443573</v>
      </c>
      <c r="T279" s="12">
        <f t="shared" si="922"/>
        <v>419364.44946136733</v>
      </c>
      <c r="U279" s="12">
        <f t="shared" si="922"/>
        <v>399394.71377273073</v>
      </c>
      <c r="V279" s="12">
        <f t="shared" si="922"/>
        <v>380375.91787879122</v>
      </c>
      <c r="W279" s="12">
        <f t="shared" si="922"/>
        <v>362262.77893218212</v>
      </c>
      <c r="X279" s="12">
        <f t="shared" si="922"/>
        <v>345012.17041160195</v>
      </c>
      <c r="Z279" s="5"/>
      <c r="AA279" s="4"/>
    </row>
    <row r="280" spans="1:27" ht="15.6" thickTop="1" thickBot="1" x14ac:dyDescent="0.35">
      <c r="A280" s="2"/>
      <c r="B280" s="2" t="s">
        <v>10</v>
      </c>
      <c r="C280" s="7">
        <f>X280</f>
        <v>11408156.591767948</v>
      </c>
      <c r="D280" s="2"/>
      <c r="E280" s="12">
        <f>E279</f>
        <v>871828.57142857136</v>
      </c>
      <c r="F280" s="12">
        <f t="shared" ref="F280:X280" si="923">E280+F279</f>
        <v>1702141.4965986395</v>
      </c>
      <c r="G280" s="12">
        <f t="shared" si="923"/>
        <v>2492915.7110463232</v>
      </c>
      <c r="H280" s="12">
        <f t="shared" si="923"/>
        <v>3246034.0105203078</v>
      </c>
      <c r="I280" s="12">
        <f t="shared" si="923"/>
        <v>3963289.5338288643</v>
      </c>
      <c r="J280" s="12">
        <f t="shared" si="923"/>
        <v>4646390.0322179655</v>
      </c>
      <c r="K280" s="12">
        <f t="shared" si="923"/>
        <v>5296961.9354456812</v>
      </c>
      <c r="L280" s="12">
        <f t="shared" si="923"/>
        <v>5916554.2242339822</v>
      </c>
      <c r="M280" s="12">
        <f t="shared" si="923"/>
        <v>6506642.1183180781</v>
      </c>
      <c r="N280" s="12">
        <f t="shared" si="923"/>
        <v>7068630.5888743596</v>
      </c>
      <c r="O280" s="12">
        <f t="shared" si="923"/>
        <v>7603857.7036898658</v>
      </c>
      <c r="P280" s="12">
        <f t="shared" si="923"/>
        <v>8113597.8130379673</v>
      </c>
      <c r="Q280" s="12">
        <f t="shared" si="923"/>
        <v>8599064.5838456824</v>
      </c>
      <c r="R280" s="12">
        <f t="shared" si="923"/>
        <v>9061413.8893768396</v>
      </c>
      <c r="S280" s="12">
        <f t="shared" si="923"/>
        <v>9501746.5613112748</v>
      </c>
      <c r="T280" s="12">
        <f t="shared" si="923"/>
        <v>9921111.0107726417</v>
      </c>
      <c r="U280" s="12">
        <f t="shared" si="923"/>
        <v>10320505.724545373</v>
      </c>
      <c r="V280" s="12">
        <f t="shared" si="923"/>
        <v>10700881.642424164</v>
      </c>
      <c r="W280" s="12">
        <f t="shared" si="923"/>
        <v>11063144.421356346</v>
      </c>
      <c r="X280" s="13">
        <f t="shared" si="923"/>
        <v>11408156.591767948</v>
      </c>
    </row>
    <row r="281" spans="1:27" ht="15" thickTop="1" x14ac:dyDescent="0.3">
      <c r="B281" s="2" t="s">
        <v>131</v>
      </c>
      <c r="C281" s="15">
        <f>'4.scen. - Novadi'!$Q$43</f>
        <v>435360</v>
      </c>
      <c r="E281" s="12">
        <f>$C281</f>
        <v>435360</v>
      </c>
      <c r="F281" s="12">
        <f t="shared" ref="F281:X281" si="924">$C281</f>
        <v>435360</v>
      </c>
      <c r="G281" s="12">
        <f t="shared" si="924"/>
        <v>435360</v>
      </c>
      <c r="H281" s="12">
        <f t="shared" si="924"/>
        <v>435360</v>
      </c>
      <c r="I281" s="12">
        <f t="shared" si="924"/>
        <v>435360</v>
      </c>
      <c r="J281" s="12">
        <f t="shared" si="924"/>
        <v>435360</v>
      </c>
      <c r="K281" s="12">
        <f t="shared" si="924"/>
        <v>435360</v>
      </c>
      <c r="L281" s="12">
        <f t="shared" si="924"/>
        <v>435360</v>
      </c>
      <c r="M281" s="12">
        <f t="shared" si="924"/>
        <v>435360</v>
      </c>
      <c r="N281" s="12">
        <f t="shared" si="924"/>
        <v>435360</v>
      </c>
      <c r="O281" s="12">
        <f t="shared" si="924"/>
        <v>435360</v>
      </c>
      <c r="P281" s="12">
        <f t="shared" si="924"/>
        <v>435360</v>
      </c>
      <c r="Q281" s="12">
        <f t="shared" si="924"/>
        <v>435360</v>
      </c>
      <c r="R281" s="12">
        <f t="shared" si="924"/>
        <v>435360</v>
      </c>
      <c r="S281" s="12">
        <f t="shared" si="924"/>
        <v>435360</v>
      </c>
      <c r="T281" s="12">
        <f t="shared" si="924"/>
        <v>435360</v>
      </c>
      <c r="U281" s="12">
        <f t="shared" si="924"/>
        <v>435360</v>
      </c>
      <c r="V281" s="12">
        <f t="shared" si="924"/>
        <v>435360</v>
      </c>
      <c r="W281" s="12">
        <f t="shared" si="924"/>
        <v>435360</v>
      </c>
      <c r="X281" s="12">
        <f t="shared" si="924"/>
        <v>435360</v>
      </c>
    </row>
    <row r="282" spans="1:27" ht="15" thickBot="1" x14ac:dyDescent="0.35">
      <c r="B282" s="2" t="s">
        <v>9</v>
      </c>
      <c r="E282" s="12">
        <f t="shared" ref="E282:X282" si="925">E281/E$3</f>
        <v>414628.57142857142</v>
      </c>
      <c r="F282" s="12">
        <f t="shared" si="925"/>
        <v>394884.35374149657</v>
      </c>
      <c r="G282" s="12">
        <f t="shared" si="925"/>
        <v>376080.33689666342</v>
      </c>
      <c r="H282" s="12">
        <f t="shared" si="925"/>
        <v>358171.74942539365</v>
      </c>
      <c r="I282" s="12">
        <f t="shared" si="925"/>
        <v>341115.95183370821</v>
      </c>
      <c r="J282" s="12">
        <f t="shared" si="925"/>
        <v>324872.33507972211</v>
      </c>
      <c r="K282" s="12">
        <f t="shared" si="925"/>
        <v>309402.22388544964</v>
      </c>
      <c r="L282" s="12">
        <f t="shared" si="925"/>
        <v>294668.78465280915</v>
      </c>
      <c r="M282" s="12">
        <f t="shared" si="925"/>
        <v>280636.93776458013</v>
      </c>
      <c r="N282" s="12">
        <f t="shared" si="925"/>
        <v>267273.27406150493</v>
      </c>
      <c r="O282" s="12">
        <f t="shared" si="925"/>
        <v>254545.97529667133</v>
      </c>
      <c r="P282" s="12">
        <f t="shared" si="925"/>
        <v>242424.7383777822</v>
      </c>
      <c r="Q282" s="12">
        <f t="shared" si="925"/>
        <v>230880.70321693542</v>
      </c>
      <c r="R282" s="12">
        <f t="shared" si="925"/>
        <v>219886.38401612893</v>
      </c>
      <c r="S282" s="12">
        <f t="shared" si="925"/>
        <v>209415.60382488469</v>
      </c>
      <c r="T282" s="12">
        <f t="shared" si="925"/>
        <v>199443.43221417587</v>
      </c>
      <c r="U282" s="12">
        <f t="shared" si="925"/>
        <v>189946.12591826273</v>
      </c>
      <c r="V282" s="12">
        <f t="shared" si="925"/>
        <v>180901.07230310736</v>
      </c>
      <c r="W282" s="12">
        <f t="shared" si="925"/>
        <v>172286.73552676893</v>
      </c>
      <c r="X282" s="12">
        <f t="shared" si="925"/>
        <v>164082.60526358944</v>
      </c>
    </row>
    <row r="283" spans="1:27" ht="15.6" thickTop="1" thickBot="1" x14ac:dyDescent="0.35">
      <c r="B283" s="2" t="s">
        <v>10</v>
      </c>
      <c r="C283" s="7">
        <f>X283</f>
        <v>5425547.8947282052</v>
      </c>
      <c r="E283" s="12">
        <f>E282</f>
        <v>414628.57142857142</v>
      </c>
      <c r="F283" s="12">
        <f>E283+F282</f>
        <v>809512.92517006793</v>
      </c>
      <c r="G283" s="12">
        <f t="shared" ref="G283" si="926">F283+G282</f>
        <v>1185593.2620667312</v>
      </c>
      <c r="H283" s="12">
        <f t="shared" ref="H283" si="927">G283+H282</f>
        <v>1543765.0114921248</v>
      </c>
      <c r="I283" s="12">
        <f t="shared" ref="I283" si="928">H283+I282</f>
        <v>1884880.963325833</v>
      </c>
      <c r="J283" s="12">
        <f t="shared" ref="J283" si="929">I283+J282</f>
        <v>2209753.2984055551</v>
      </c>
      <c r="K283" s="12">
        <f t="shared" ref="K283" si="930">J283+K282</f>
        <v>2519155.5222910047</v>
      </c>
      <c r="L283" s="12">
        <f t="shared" ref="L283" si="931">K283+L282</f>
        <v>2813824.3069438138</v>
      </c>
      <c r="M283" s="12">
        <f t="shared" ref="M283" si="932">L283+M282</f>
        <v>3094461.2447083937</v>
      </c>
      <c r="N283" s="12">
        <f t="shared" ref="N283" si="933">M283+N282</f>
        <v>3361734.5187698985</v>
      </c>
      <c r="O283" s="12">
        <f t="shared" ref="O283" si="934">N283+O282</f>
        <v>3616280.49406657</v>
      </c>
      <c r="P283" s="12">
        <f t="shared" ref="P283" si="935">O283+P282</f>
        <v>3858705.232444352</v>
      </c>
      <c r="Q283" s="12">
        <f t="shared" ref="Q283" si="936">P283+Q282</f>
        <v>4089585.9356612875</v>
      </c>
      <c r="R283" s="12">
        <f t="shared" ref="R283" si="937">Q283+R282</f>
        <v>4309472.3196774162</v>
      </c>
      <c r="S283" s="12">
        <f t="shared" ref="S283" si="938">R283+S282</f>
        <v>4518887.9235023009</v>
      </c>
      <c r="T283" s="12">
        <f t="shared" ref="T283" si="939">S283+T282</f>
        <v>4718331.3557164771</v>
      </c>
      <c r="U283" s="12">
        <f t="shared" ref="U283" si="940">T283+U282</f>
        <v>4908277.4816347398</v>
      </c>
      <c r="V283" s="12">
        <f t="shared" ref="V283" si="941">U283+V282</f>
        <v>5089178.5539378468</v>
      </c>
      <c r="W283" s="12">
        <f t="shared" ref="W283" si="942">V283+W282</f>
        <v>5261465.2894646153</v>
      </c>
      <c r="X283" s="13">
        <f t="shared" ref="X283" si="943">W283+X282</f>
        <v>5425547.8947282052</v>
      </c>
    </row>
    <row r="284" spans="1:27" ht="15" thickTop="1" x14ac:dyDescent="0.3"/>
    <row r="285" spans="1:27" x14ac:dyDescent="0.3">
      <c r="A285" s="2">
        <f>A278+1</f>
        <v>44</v>
      </c>
      <c r="B285" s="2" t="s">
        <v>130</v>
      </c>
      <c r="C285" s="14">
        <f>'4.scen. - Novadi'!$U$44</f>
        <v>113100</v>
      </c>
      <c r="D285" s="1"/>
      <c r="E285" s="12">
        <f t="shared" ref="E285:J285" si="944">$C285</f>
        <v>113100</v>
      </c>
      <c r="F285" s="12">
        <f t="shared" si="944"/>
        <v>113100</v>
      </c>
      <c r="G285" s="12">
        <f t="shared" si="944"/>
        <v>113100</v>
      </c>
      <c r="H285" s="12">
        <f t="shared" si="944"/>
        <v>113100</v>
      </c>
      <c r="I285" s="12">
        <f t="shared" si="944"/>
        <v>113100</v>
      </c>
      <c r="J285" s="12">
        <f t="shared" si="944"/>
        <v>113100</v>
      </c>
      <c r="K285" s="12">
        <f t="shared" ref="K285:X285" si="945">$C285</f>
        <v>113100</v>
      </c>
      <c r="L285" s="12">
        <f t="shared" si="945"/>
        <v>113100</v>
      </c>
      <c r="M285" s="12">
        <f t="shared" si="945"/>
        <v>113100</v>
      </c>
      <c r="N285" s="12">
        <f t="shared" si="945"/>
        <v>113100</v>
      </c>
      <c r="O285" s="12">
        <f t="shared" si="945"/>
        <v>113100</v>
      </c>
      <c r="P285" s="12">
        <f t="shared" si="945"/>
        <v>113100</v>
      </c>
      <c r="Q285" s="12">
        <f t="shared" si="945"/>
        <v>113100</v>
      </c>
      <c r="R285" s="12">
        <f t="shared" si="945"/>
        <v>113100</v>
      </c>
      <c r="S285" s="12">
        <f t="shared" si="945"/>
        <v>113100</v>
      </c>
      <c r="T285" s="12">
        <f t="shared" si="945"/>
        <v>113100</v>
      </c>
      <c r="U285" s="12">
        <f t="shared" si="945"/>
        <v>113100</v>
      </c>
      <c r="V285" s="12">
        <f t="shared" si="945"/>
        <v>113100</v>
      </c>
      <c r="W285" s="12">
        <f t="shared" si="945"/>
        <v>113100</v>
      </c>
      <c r="X285" s="12">
        <f t="shared" si="945"/>
        <v>113100</v>
      </c>
    </row>
    <row r="286" spans="1:27" ht="15" thickBot="1" x14ac:dyDescent="0.35">
      <c r="A286" s="2"/>
      <c r="B286" s="2" t="s">
        <v>9</v>
      </c>
      <c r="C286" s="2"/>
      <c r="D286" s="2"/>
      <c r="E286" s="12">
        <f t="shared" ref="E286:X286" si="946">E285/E$3</f>
        <v>107714.28571428571</v>
      </c>
      <c r="F286" s="12">
        <f t="shared" si="946"/>
        <v>102585.03401360544</v>
      </c>
      <c r="G286" s="12">
        <f t="shared" si="946"/>
        <v>97700.032393909933</v>
      </c>
      <c r="H286" s="12">
        <f t="shared" si="946"/>
        <v>93047.649898961841</v>
      </c>
      <c r="I286" s="12">
        <f t="shared" si="946"/>
        <v>88616.809427582688</v>
      </c>
      <c r="J286" s="12">
        <f t="shared" si="946"/>
        <v>84396.961359602559</v>
      </c>
      <c r="K286" s="12">
        <f t="shared" si="946"/>
        <v>80378.058437716725</v>
      </c>
      <c r="L286" s="12">
        <f t="shared" si="946"/>
        <v>76550.531845444493</v>
      </c>
      <c r="M286" s="12">
        <f t="shared" si="946"/>
        <v>72905.268424232854</v>
      </c>
      <c r="N286" s="12">
        <f t="shared" si="946"/>
        <v>69433.588975459861</v>
      </c>
      <c r="O286" s="12">
        <f t="shared" si="946"/>
        <v>66127.227595676057</v>
      </c>
      <c r="P286" s="12">
        <f t="shared" si="946"/>
        <v>62978.311995881952</v>
      </c>
      <c r="Q286" s="12">
        <f t="shared" si="946"/>
        <v>59979.344757982806</v>
      </c>
      <c r="R286" s="12">
        <f t="shared" si="946"/>
        <v>57123.185483793146</v>
      </c>
      <c r="S286" s="12">
        <f t="shared" si="946"/>
        <v>54403.033794088704</v>
      </c>
      <c r="T286" s="12">
        <f t="shared" si="946"/>
        <v>51812.413137227333</v>
      </c>
      <c r="U286" s="12">
        <f t="shared" si="946"/>
        <v>49345.155368787928</v>
      </c>
      <c r="V286" s="12">
        <f t="shared" si="946"/>
        <v>46995.386065512321</v>
      </c>
      <c r="W286" s="12">
        <f t="shared" si="946"/>
        <v>44757.510538583163</v>
      </c>
      <c r="X286" s="12">
        <f t="shared" si="946"/>
        <v>42626.200512936339</v>
      </c>
      <c r="Z286" s="5"/>
      <c r="AA286" s="4"/>
    </row>
    <row r="287" spans="1:27" ht="15.6" thickTop="1" thickBot="1" x14ac:dyDescent="0.35">
      <c r="A287" s="2"/>
      <c r="B287" s="2" t="s">
        <v>10</v>
      </c>
      <c r="C287" s="7">
        <f>X287</f>
        <v>1409475.9897412721</v>
      </c>
      <c r="D287" s="2"/>
      <c r="E287" s="12">
        <f>E286</f>
        <v>107714.28571428571</v>
      </c>
      <c r="F287" s="12">
        <f t="shared" ref="F287:X287" si="947">E287+F286</f>
        <v>210299.31972789115</v>
      </c>
      <c r="G287" s="12">
        <f t="shared" si="947"/>
        <v>307999.35212180112</v>
      </c>
      <c r="H287" s="12">
        <f t="shared" si="947"/>
        <v>401047.00202076294</v>
      </c>
      <c r="I287" s="12">
        <f t="shared" si="947"/>
        <v>489663.81144834566</v>
      </c>
      <c r="J287" s="12">
        <f t="shared" si="947"/>
        <v>574060.77280794817</v>
      </c>
      <c r="K287" s="12">
        <f t="shared" si="947"/>
        <v>654438.83124566486</v>
      </c>
      <c r="L287" s="12">
        <f t="shared" si="947"/>
        <v>730989.36309110932</v>
      </c>
      <c r="M287" s="12">
        <f t="shared" si="947"/>
        <v>803894.63151534216</v>
      </c>
      <c r="N287" s="12">
        <f t="shared" si="947"/>
        <v>873328.22049080208</v>
      </c>
      <c r="O287" s="12">
        <f t="shared" si="947"/>
        <v>939455.44808647817</v>
      </c>
      <c r="P287" s="12">
        <f t="shared" si="947"/>
        <v>1002433.7600823601</v>
      </c>
      <c r="Q287" s="12">
        <f t="shared" si="947"/>
        <v>1062413.1048403429</v>
      </c>
      <c r="R287" s="12">
        <f t="shared" si="947"/>
        <v>1119536.2903241361</v>
      </c>
      <c r="S287" s="12">
        <f t="shared" si="947"/>
        <v>1173939.3241182249</v>
      </c>
      <c r="T287" s="12">
        <f t="shared" si="947"/>
        <v>1225751.7372554522</v>
      </c>
      <c r="U287" s="12">
        <f t="shared" si="947"/>
        <v>1275096.8926242401</v>
      </c>
      <c r="V287" s="12">
        <f t="shared" si="947"/>
        <v>1322092.2786897526</v>
      </c>
      <c r="W287" s="12">
        <f t="shared" si="947"/>
        <v>1366849.7892283357</v>
      </c>
      <c r="X287" s="13">
        <f t="shared" si="947"/>
        <v>1409475.9897412721</v>
      </c>
    </row>
    <row r="288" spans="1:27" ht="15" thickTop="1" x14ac:dyDescent="0.3">
      <c r="B288" s="2" t="s">
        <v>131</v>
      </c>
      <c r="C288" s="15">
        <f>'4.scen. - Novadi'!$Q$44</f>
        <v>32280</v>
      </c>
      <c r="E288" s="12">
        <f>$C288</f>
        <v>32280</v>
      </c>
      <c r="F288" s="12">
        <f t="shared" ref="F288:X288" si="948">$C288</f>
        <v>32280</v>
      </c>
      <c r="G288" s="12">
        <f t="shared" si="948"/>
        <v>32280</v>
      </c>
      <c r="H288" s="12">
        <f t="shared" si="948"/>
        <v>32280</v>
      </c>
      <c r="I288" s="12">
        <f t="shared" si="948"/>
        <v>32280</v>
      </c>
      <c r="J288" s="12">
        <f t="shared" si="948"/>
        <v>32280</v>
      </c>
      <c r="K288" s="12">
        <f t="shared" si="948"/>
        <v>32280</v>
      </c>
      <c r="L288" s="12">
        <f t="shared" si="948"/>
        <v>32280</v>
      </c>
      <c r="M288" s="12">
        <f t="shared" si="948"/>
        <v>32280</v>
      </c>
      <c r="N288" s="12">
        <f t="shared" si="948"/>
        <v>32280</v>
      </c>
      <c r="O288" s="12">
        <f t="shared" si="948"/>
        <v>32280</v>
      </c>
      <c r="P288" s="12">
        <f t="shared" si="948"/>
        <v>32280</v>
      </c>
      <c r="Q288" s="12">
        <f t="shared" si="948"/>
        <v>32280</v>
      </c>
      <c r="R288" s="12">
        <f t="shared" si="948"/>
        <v>32280</v>
      </c>
      <c r="S288" s="12">
        <f t="shared" si="948"/>
        <v>32280</v>
      </c>
      <c r="T288" s="12">
        <f t="shared" si="948"/>
        <v>32280</v>
      </c>
      <c r="U288" s="12">
        <f t="shared" si="948"/>
        <v>32280</v>
      </c>
      <c r="V288" s="12">
        <f t="shared" si="948"/>
        <v>32280</v>
      </c>
      <c r="W288" s="12">
        <f t="shared" si="948"/>
        <v>32280</v>
      </c>
      <c r="X288" s="12">
        <f t="shared" si="948"/>
        <v>32280</v>
      </c>
    </row>
    <row r="289" spans="1:27" ht="15" thickBot="1" x14ac:dyDescent="0.35">
      <c r="B289" s="2" t="s">
        <v>9</v>
      </c>
      <c r="E289" s="12">
        <f t="shared" ref="E289:X289" si="949">E288/E$3</f>
        <v>30742.857142857141</v>
      </c>
      <c r="F289" s="12">
        <f t="shared" si="949"/>
        <v>29278.911564625851</v>
      </c>
      <c r="G289" s="12">
        <f t="shared" si="949"/>
        <v>27884.677680596044</v>
      </c>
      <c r="H289" s="12">
        <f t="shared" si="949"/>
        <v>26556.835886281944</v>
      </c>
      <c r="I289" s="12">
        <f t="shared" si="949"/>
        <v>25292.22465360185</v>
      </c>
      <c r="J289" s="12">
        <f t="shared" si="949"/>
        <v>24087.833003430333</v>
      </c>
      <c r="K289" s="12">
        <f t="shared" si="949"/>
        <v>22940.793336600316</v>
      </c>
      <c r="L289" s="12">
        <f t="shared" si="949"/>
        <v>21848.374606286015</v>
      </c>
      <c r="M289" s="12">
        <f t="shared" si="949"/>
        <v>20807.97581551049</v>
      </c>
      <c r="N289" s="12">
        <f t="shared" si="949"/>
        <v>19817.119824295703</v>
      </c>
      <c r="O289" s="12">
        <f t="shared" si="949"/>
        <v>18873.447451710195</v>
      </c>
      <c r="P289" s="12">
        <f t="shared" si="949"/>
        <v>17974.71185877161</v>
      </c>
      <c r="Q289" s="12">
        <f t="shared" si="949"/>
        <v>17118.773198830106</v>
      </c>
      <c r="R289" s="12">
        <f t="shared" si="949"/>
        <v>16303.593522695337</v>
      </c>
      <c r="S289" s="12">
        <f t="shared" si="949"/>
        <v>15527.231926376511</v>
      </c>
      <c r="T289" s="12">
        <f t="shared" si="949"/>
        <v>14787.83992988239</v>
      </c>
      <c r="U289" s="12">
        <f t="shared" si="949"/>
        <v>14083.657076078465</v>
      </c>
      <c r="V289" s="12">
        <f t="shared" si="949"/>
        <v>13413.006739122349</v>
      </c>
      <c r="W289" s="12">
        <f t="shared" si="949"/>
        <v>12774.292132497474</v>
      </c>
      <c r="X289" s="12">
        <f t="shared" si="949"/>
        <v>12165.99250714045</v>
      </c>
    </row>
    <row r="290" spans="1:27" ht="15.6" thickTop="1" thickBot="1" x14ac:dyDescent="0.35">
      <c r="B290" s="2" t="s">
        <v>10</v>
      </c>
      <c r="C290" s="7">
        <f>X290</f>
        <v>402280.14985719055</v>
      </c>
      <c r="E290" s="12">
        <f>E289</f>
        <v>30742.857142857141</v>
      </c>
      <c r="F290" s="12">
        <f>E290+F289</f>
        <v>60021.768707482988</v>
      </c>
      <c r="G290" s="12">
        <f t="shared" ref="G290" si="950">F290+G289</f>
        <v>87906.446388079028</v>
      </c>
      <c r="H290" s="12">
        <f t="shared" ref="H290" si="951">G290+H289</f>
        <v>114463.28227436097</v>
      </c>
      <c r="I290" s="12">
        <f t="shared" ref="I290" si="952">H290+I289</f>
        <v>139755.50692796282</v>
      </c>
      <c r="J290" s="12">
        <f t="shared" ref="J290" si="953">I290+J289</f>
        <v>163843.33993139316</v>
      </c>
      <c r="K290" s="12">
        <f t="shared" ref="K290" si="954">J290+K289</f>
        <v>186784.13326799349</v>
      </c>
      <c r="L290" s="12">
        <f t="shared" ref="L290" si="955">K290+L289</f>
        <v>208632.50787427952</v>
      </c>
      <c r="M290" s="12">
        <f t="shared" ref="M290" si="956">L290+M289</f>
        <v>229440.48368979001</v>
      </c>
      <c r="N290" s="12">
        <f t="shared" ref="N290" si="957">M290+N289</f>
        <v>249257.6035140857</v>
      </c>
      <c r="O290" s="12">
        <f t="shared" ref="O290" si="958">N290+O289</f>
        <v>268131.05096579588</v>
      </c>
      <c r="P290" s="12">
        <f t="shared" ref="P290" si="959">O290+P289</f>
        <v>286105.7628245675</v>
      </c>
      <c r="Q290" s="12">
        <f t="shared" ref="Q290" si="960">P290+Q289</f>
        <v>303224.53602339758</v>
      </c>
      <c r="R290" s="12">
        <f t="shared" ref="R290" si="961">Q290+R289</f>
        <v>319528.12954609294</v>
      </c>
      <c r="S290" s="12">
        <f t="shared" ref="S290" si="962">R290+S289</f>
        <v>335055.36147246946</v>
      </c>
      <c r="T290" s="12">
        <f t="shared" ref="T290" si="963">S290+T289</f>
        <v>349843.20140235184</v>
      </c>
      <c r="U290" s="12">
        <f t="shared" ref="U290" si="964">T290+U289</f>
        <v>363926.85847843031</v>
      </c>
      <c r="V290" s="12">
        <f t="shared" ref="V290" si="965">U290+V289</f>
        <v>377339.86521755264</v>
      </c>
      <c r="W290" s="12">
        <f t="shared" ref="W290" si="966">V290+W289</f>
        <v>390114.15735005011</v>
      </c>
      <c r="X290" s="13">
        <f t="shared" ref="X290" si="967">W290+X289</f>
        <v>402280.14985719055</v>
      </c>
    </row>
    <row r="291" spans="1:27" ht="15" thickTop="1" x14ac:dyDescent="0.3"/>
    <row r="292" spans="1:27" x14ac:dyDescent="0.3">
      <c r="A292" s="2">
        <f>A285+1</f>
        <v>45</v>
      </c>
      <c r="B292" s="2" t="s">
        <v>130</v>
      </c>
      <c r="C292" s="14">
        <f>'4.scen. - Novadi'!$U$45</f>
        <v>367140</v>
      </c>
      <c r="D292" s="1"/>
      <c r="E292" s="12">
        <f t="shared" ref="E292:J292" si="968">$C292</f>
        <v>367140</v>
      </c>
      <c r="F292" s="12">
        <f t="shared" si="968"/>
        <v>367140</v>
      </c>
      <c r="G292" s="12">
        <f t="shared" si="968"/>
        <v>367140</v>
      </c>
      <c r="H292" s="12">
        <f t="shared" si="968"/>
        <v>367140</v>
      </c>
      <c r="I292" s="12">
        <f t="shared" si="968"/>
        <v>367140</v>
      </c>
      <c r="J292" s="12">
        <f t="shared" si="968"/>
        <v>367140</v>
      </c>
      <c r="K292" s="12">
        <f t="shared" ref="K292:X292" si="969">$C292</f>
        <v>367140</v>
      </c>
      <c r="L292" s="12">
        <f t="shared" si="969"/>
        <v>367140</v>
      </c>
      <c r="M292" s="12">
        <f t="shared" si="969"/>
        <v>367140</v>
      </c>
      <c r="N292" s="12">
        <f t="shared" si="969"/>
        <v>367140</v>
      </c>
      <c r="O292" s="12">
        <f t="shared" si="969"/>
        <v>367140</v>
      </c>
      <c r="P292" s="12">
        <f t="shared" si="969"/>
        <v>367140</v>
      </c>
      <c r="Q292" s="12">
        <f t="shared" si="969"/>
        <v>367140</v>
      </c>
      <c r="R292" s="12">
        <f t="shared" si="969"/>
        <v>367140</v>
      </c>
      <c r="S292" s="12">
        <f t="shared" si="969"/>
        <v>367140</v>
      </c>
      <c r="T292" s="12">
        <f t="shared" si="969"/>
        <v>367140</v>
      </c>
      <c r="U292" s="12">
        <f t="shared" si="969"/>
        <v>367140</v>
      </c>
      <c r="V292" s="12">
        <f t="shared" si="969"/>
        <v>367140</v>
      </c>
      <c r="W292" s="12">
        <f t="shared" si="969"/>
        <v>367140</v>
      </c>
      <c r="X292" s="12">
        <f t="shared" si="969"/>
        <v>367140</v>
      </c>
    </row>
    <row r="293" spans="1:27" ht="15" thickBot="1" x14ac:dyDescent="0.35">
      <c r="A293" s="2"/>
      <c r="B293" s="2" t="s">
        <v>9</v>
      </c>
      <c r="C293" s="2"/>
      <c r="D293" s="2"/>
      <c r="E293" s="12">
        <f t="shared" ref="E293:X293" si="970">E292/E$3</f>
        <v>349657.14285714284</v>
      </c>
      <c r="F293" s="12">
        <f t="shared" si="970"/>
        <v>333006.8027210884</v>
      </c>
      <c r="G293" s="12">
        <f t="shared" si="970"/>
        <v>317149.33592484612</v>
      </c>
      <c r="H293" s="12">
        <f t="shared" si="970"/>
        <v>302046.98659509147</v>
      </c>
      <c r="I293" s="12">
        <f t="shared" si="970"/>
        <v>287663.79675722995</v>
      </c>
      <c r="J293" s="12">
        <f t="shared" si="970"/>
        <v>273965.5207211714</v>
      </c>
      <c r="K293" s="12">
        <f t="shared" si="970"/>
        <v>260919.54354397274</v>
      </c>
      <c r="L293" s="12">
        <f t="shared" si="970"/>
        <v>248494.80337521213</v>
      </c>
      <c r="M293" s="12">
        <f t="shared" si="970"/>
        <v>236661.71750020204</v>
      </c>
      <c r="N293" s="12">
        <f t="shared" si="970"/>
        <v>225392.1119049543</v>
      </c>
      <c r="O293" s="12">
        <f t="shared" si="970"/>
        <v>214659.15419519457</v>
      </c>
      <c r="P293" s="12">
        <f t="shared" si="970"/>
        <v>204437.28970970909</v>
      </c>
      <c r="Q293" s="12">
        <f t="shared" si="970"/>
        <v>194702.18067591341</v>
      </c>
      <c r="R293" s="12">
        <f t="shared" si="970"/>
        <v>185430.64826277466</v>
      </c>
      <c r="S293" s="12">
        <f t="shared" si="970"/>
        <v>176600.61739311871</v>
      </c>
      <c r="T293" s="12">
        <f t="shared" si="970"/>
        <v>168191.06418392257</v>
      </c>
      <c r="U293" s="12">
        <f t="shared" si="970"/>
        <v>160181.96588945005</v>
      </c>
      <c r="V293" s="12">
        <f t="shared" si="970"/>
        <v>152554.25322804769</v>
      </c>
      <c r="W293" s="12">
        <f t="shared" si="970"/>
        <v>145289.76497909302</v>
      </c>
      <c r="X293" s="12">
        <f t="shared" si="970"/>
        <v>138371.20474199334</v>
      </c>
      <c r="Z293" s="5"/>
      <c r="AA293" s="4"/>
    </row>
    <row r="294" spans="1:27" ht="15.6" thickTop="1" thickBot="1" x14ac:dyDescent="0.35">
      <c r="A294" s="2"/>
      <c r="B294" s="2" t="s">
        <v>10</v>
      </c>
      <c r="C294" s="7">
        <f>X294</f>
        <v>4575375.9051601281</v>
      </c>
      <c r="D294" s="2"/>
      <c r="E294" s="12">
        <f>E293</f>
        <v>349657.14285714284</v>
      </c>
      <c r="F294" s="12">
        <f t="shared" ref="F294:X294" si="971">E294+F293</f>
        <v>682663.94557823124</v>
      </c>
      <c r="G294" s="12">
        <f t="shared" si="971"/>
        <v>999813.28150307736</v>
      </c>
      <c r="H294" s="12">
        <f t="shared" si="971"/>
        <v>1301860.2680981688</v>
      </c>
      <c r="I294" s="12">
        <f t="shared" si="971"/>
        <v>1589524.0648553986</v>
      </c>
      <c r="J294" s="12">
        <f t="shared" si="971"/>
        <v>1863489.5855765701</v>
      </c>
      <c r="K294" s="12">
        <f t="shared" si="971"/>
        <v>2124409.1291205427</v>
      </c>
      <c r="L294" s="12">
        <f t="shared" si="971"/>
        <v>2372903.9324957547</v>
      </c>
      <c r="M294" s="12">
        <f t="shared" si="971"/>
        <v>2609565.6499959566</v>
      </c>
      <c r="N294" s="12">
        <f t="shared" si="971"/>
        <v>2834957.7619009111</v>
      </c>
      <c r="O294" s="12">
        <f t="shared" si="971"/>
        <v>3049616.9160961057</v>
      </c>
      <c r="P294" s="12">
        <f t="shared" si="971"/>
        <v>3254054.2058058148</v>
      </c>
      <c r="Q294" s="12">
        <f t="shared" si="971"/>
        <v>3448756.3864817284</v>
      </c>
      <c r="R294" s="12">
        <f t="shared" si="971"/>
        <v>3634187.034744503</v>
      </c>
      <c r="S294" s="12">
        <f t="shared" si="971"/>
        <v>3810787.6521376218</v>
      </c>
      <c r="T294" s="12">
        <f t="shared" si="971"/>
        <v>3978978.7163215443</v>
      </c>
      <c r="U294" s="12">
        <f t="shared" si="971"/>
        <v>4139160.6822109944</v>
      </c>
      <c r="V294" s="12">
        <f t="shared" si="971"/>
        <v>4291714.9354390418</v>
      </c>
      <c r="W294" s="12">
        <f t="shared" si="971"/>
        <v>4437004.7004181352</v>
      </c>
      <c r="X294" s="13">
        <f t="shared" si="971"/>
        <v>4575375.9051601281</v>
      </c>
    </row>
    <row r="295" spans="1:27" ht="15" thickTop="1" x14ac:dyDescent="0.3">
      <c r="B295" s="2" t="s">
        <v>131</v>
      </c>
      <c r="C295" s="15">
        <f>'4.scen. - Novadi'!$Q$45</f>
        <v>195240</v>
      </c>
      <c r="E295" s="12">
        <f>$C295</f>
        <v>195240</v>
      </c>
      <c r="F295" s="12">
        <f t="shared" ref="F295:X295" si="972">$C295</f>
        <v>195240</v>
      </c>
      <c r="G295" s="12">
        <f t="shared" si="972"/>
        <v>195240</v>
      </c>
      <c r="H295" s="12">
        <f t="shared" si="972"/>
        <v>195240</v>
      </c>
      <c r="I295" s="12">
        <f t="shared" si="972"/>
        <v>195240</v>
      </c>
      <c r="J295" s="12">
        <f t="shared" si="972"/>
        <v>195240</v>
      </c>
      <c r="K295" s="12">
        <f t="shared" si="972"/>
        <v>195240</v>
      </c>
      <c r="L295" s="12">
        <f t="shared" si="972"/>
        <v>195240</v>
      </c>
      <c r="M295" s="12">
        <f t="shared" si="972"/>
        <v>195240</v>
      </c>
      <c r="N295" s="12">
        <f t="shared" si="972"/>
        <v>195240</v>
      </c>
      <c r="O295" s="12">
        <f t="shared" si="972"/>
        <v>195240</v>
      </c>
      <c r="P295" s="12">
        <f t="shared" si="972"/>
        <v>195240</v>
      </c>
      <c r="Q295" s="12">
        <f t="shared" si="972"/>
        <v>195240</v>
      </c>
      <c r="R295" s="12">
        <f t="shared" si="972"/>
        <v>195240</v>
      </c>
      <c r="S295" s="12">
        <f t="shared" si="972"/>
        <v>195240</v>
      </c>
      <c r="T295" s="12">
        <f t="shared" si="972"/>
        <v>195240</v>
      </c>
      <c r="U295" s="12">
        <f t="shared" si="972"/>
        <v>195240</v>
      </c>
      <c r="V295" s="12">
        <f t="shared" si="972"/>
        <v>195240</v>
      </c>
      <c r="W295" s="12">
        <f t="shared" si="972"/>
        <v>195240</v>
      </c>
      <c r="X295" s="12">
        <f t="shared" si="972"/>
        <v>195240</v>
      </c>
    </row>
    <row r="296" spans="1:27" ht="15" thickBot="1" x14ac:dyDescent="0.35">
      <c r="B296" s="2" t="s">
        <v>9</v>
      </c>
      <c r="E296" s="12">
        <f t="shared" ref="E296:X296" si="973">E295/E$3</f>
        <v>185942.85714285713</v>
      </c>
      <c r="F296" s="12">
        <f t="shared" si="973"/>
        <v>177088.43537414965</v>
      </c>
      <c r="G296" s="12">
        <f t="shared" si="973"/>
        <v>168655.65273728536</v>
      </c>
      <c r="H296" s="12">
        <f t="shared" si="973"/>
        <v>160624.431178367</v>
      </c>
      <c r="I296" s="12">
        <f t="shared" si="973"/>
        <v>152975.64874130191</v>
      </c>
      <c r="J296" s="12">
        <f t="shared" si="973"/>
        <v>145691.09403933515</v>
      </c>
      <c r="K296" s="12">
        <f t="shared" si="973"/>
        <v>138753.42289460488</v>
      </c>
      <c r="L296" s="12">
        <f t="shared" si="973"/>
        <v>132146.11704248085</v>
      </c>
      <c r="M296" s="12">
        <f t="shared" si="973"/>
        <v>125853.4448023627</v>
      </c>
      <c r="N296" s="12">
        <f t="shared" si="973"/>
        <v>119860.42362129781</v>
      </c>
      <c r="O296" s="12">
        <f t="shared" si="973"/>
        <v>114152.78440123601</v>
      </c>
      <c r="P296" s="12">
        <f t="shared" si="973"/>
        <v>108716.93752498667</v>
      </c>
      <c r="Q296" s="12">
        <f t="shared" si="973"/>
        <v>103539.94049998729</v>
      </c>
      <c r="R296" s="12">
        <f t="shared" si="973"/>
        <v>98609.467142845038</v>
      </c>
      <c r="S296" s="12">
        <f t="shared" si="973"/>
        <v>93913.778231280972</v>
      </c>
      <c r="T296" s="12">
        <f t="shared" si="973"/>
        <v>89441.693553600926</v>
      </c>
      <c r="U296" s="12">
        <f t="shared" si="973"/>
        <v>85182.565289143735</v>
      </c>
      <c r="V296" s="12">
        <f t="shared" si="973"/>
        <v>81126.252656327371</v>
      </c>
      <c r="W296" s="12">
        <f t="shared" si="973"/>
        <v>77263.097767930827</v>
      </c>
      <c r="X296" s="12">
        <f t="shared" si="973"/>
        <v>73583.902636124592</v>
      </c>
    </row>
    <row r="297" spans="1:27" ht="15.6" thickTop="1" thickBot="1" x14ac:dyDescent="0.35">
      <c r="B297" s="2" t="s">
        <v>10</v>
      </c>
      <c r="C297" s="7">
        <f>X297</f>
        <v>2433121.9472775068</v>
      </c>
      <c r="E297" s="12">
        <f>E296</f>
        <v>185942.85714285713</v>
      </c>
      <c r="F297" s="12">
        <f>E297+F296</f>
        <v>363031.29251700675</v>
      </c>
      <c r="G297" s="12">
        <f t="shared" ref="G297" si="974">F297+G296</f>
        <v>531686.94525429211</v>
      </c>
      <c r="H297" s="12">
        <f t="shared" ref="H297" si="975">G297+H296</f>
        <v>692311.3764326591</v>
      </c>
      <c r="I297" s="12">
        <f t="shared" ref="I297" si="976">H297+I296</f>
        <v>845287.02517396095</v>
      </c>
      <c r="J297" s="12">
        <f t="shared" ref="J297" si="977">I297+J296</f>
        <v>990978.1192132961</v>
      </c>
      <c r="K297" s="12">
        <f t="shared" ref="K297" si="978">J297+K296</f>
        <v>1129731.5421079011</v>
      </c>
      <c r="L297" s="12">
        <f t="shared" ref="L297" si="979">K297+L296</f>
        <v>1261877.659150382</v>
      </c>
      <c r="M297" s="12">
        <f t="shared" ref="M297" si="980">L297+M296</f>
        <v>1387731.1039527447</v>
      </c>
      <c r="N297" s="12">
        <f t="shared" ref="N297" si="981">M297+N296</f>
        <v>1507591.5275740426</v>
      </c>
      <c r="O297" s="12">
        <f t="shared" ref="O297" si="982">N297+O296</f>
        <v>1621744.3119752787</v>
      </c>
      <c r="P297" s="12">
        <f t="shared" ref="P297" si="983">O297+P296</f>
        <v>1730461.2495002653</v>
      </c>
      <c r="Q297" s="12">
        <f t="shared" ref="Q297" si="984">P297+Q296</f>
        <v>1834001.1900002526</v>
      </c>
      <c r="R297" s="12">
        <f t="shared" ref="R297" si="985">Q297+R296</f>
        <v>1932610.6571430976</v>
      </c>
      <c r="S297" s="12">
        <f t="shared" ref="S297" si="986">R297+S296</f>
        <v>2026524.4353743787</v>
      </c>
      <c r="T297" s="12">
        <f t="shared" ref="T297" si="987">S297+T296</f>
        <v>2115966.1289279796</v>
      </c>
      <c r="U297" s="12">
        <f t="shared" ref="U297" si="988">T297+U296</f>
        <v>2201148.6942171236</v>
      </c>
      <c r="V297" s="12">
        <f t="shared" ref="V297" si="989">U297+V296</f>
        <v>2282274.9468734511</v>
      </c>
      <c r="W297" s="12">
        <f t="shared" ref="W297" si="990">V297+W296</f>
        <v>2359538.0446413821</v>
      </c>
      <c r="X297" s="13">
        <f t="shared" ref="X297" si="991">W297+X296</f>
        <v>2433121.9472775068</v>
      </c>
    </row>
    <row r="298" spans="1:27" ht="15" thickTop="1" x14ac:dyDescent="0.3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3CF54E7321744D818D1FFE715035B5" ma:contentTypeVersion="1" ma:contentTypeDescription="Create a new document." ma:contentTypeScope="" ma:versionID="d5c9af9074016befac391b92f734593a">
  <xsd:schema xmlns:xsd="http://www.w3.org/2001/XMLSchema" xmlns:xs="http://www.w3.org/2001/XMLSchema" xmlns:p="http://schemas.microsoft.com/office/2006/metadata/properties" xmlns:ns2="a6fffc4f-e627-4d17-b68c-132ced7b5152" targetNamespace="http://schemas.microsoft.com/office/2006/metadata/properties" ma:root="true" ma:fieldsID="79d495a4b7449e8bcd0809ebb8bf0751" ns2:_="">
    <xsd:import namespace="a6fffc4f-e627-4d17-b68c-132ced7b515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fffc4f-e627-4d17-b68c-132ced7b5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D14406-046B-4CA8-B4BC-BD84FC921B16}"/>
</file>

<file path=customXml/itemProps2.xml><?xml version="1.0" encoding="utf-8"?>
<ds:datastoreItem xmlns:ds="http://schemas.openxmlformats.org/officeDocument/2006/customXml" ds:itemID="{9BD07052-2DB7-43D0-AA63-2B0632406214}"/>
</file>

<file path=customXml/itemProps3.xml><?xml version="1.0" encoding="utf-8"?>
<ds:datastoreItem xmlns:ds="http://schemas.openxmlformats.org/officeDocument/2006/customXml" ds:itemID="{43B907E4-7E03-43D5-8FF4-3F95250982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4.scen. - Novadi</vt:lpstr>
      <vt:lpstr>NPV_calc</vt:lpstr>
      <vt:lpstr>diskonta_likme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Harijs Baranovs</dc:creator>
  <cp:lastModifiedBy>Harijs Baranovs</cp:lastModifiedBy>
  <dcterms:created xsi:type="dcterms:W3CDTF">2020-10-29T14:14:10Z</dcterms:created>
  <dcterms:modified xsi:type="dcterms:W3CDTF">2020-12-02T14:07:30Z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0x010100E33CF54E7321744D818D1FFE715035B5</vt:lpwstr>
  </property>
</Properties>
</file>