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baranovs001\Documents\SM_2020_06\ziņojums\"/>
    </mc:Choice>
  </mc:AlternateContent>
  <xr:revisionPtr revIDLastSave="0" documentId="13_ncr:1_{5E7E4D1F-3CD1-4580-85B1-40D26A717E9B}" xr6:coauthVersionLast="45" xr6:coauthVersionMax="45" xr10:uidLastSave="{00000000-0000-0000-0000-000000000000}"/>
  <bookViews>
    <workbookView xWindow="-108" yWindow="-108" windowWidth="23256" windowHeight="12576" xr2:uid="{5D68710C-9A2E-4C9C-BCC6-EE905BE38FE8}"/>
  </bookViews>
  <sheets>
    <sheet name="Summary" sheetId="1" r:id="rId1"/>
    <sheet name="3.scen. - Novadi" sheetId="4" r:id="rId2"/>
    <sheet name="NPV_calc" sheetId="3" r:id="rId3"/>
  </sheets>
  <definedNames>
    <definedName name="diskonta_likme">NPV_calc!$C$3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45" i="4" l="1"/>
  <c r="Q45" i="4"/>
  <c r="R44" i="4"/>
  <c r="Q44" i="4"/>
  <c r="R43" i="4"/>
  <c r="Q43" i="4"/>
  <c r="R42" i="4"/>
  <c r="Q42" i="4"/>
  <c r="R41" i="4"/>
  <c r="Q41" i="4"/>
  <c r="R40" i="4"/>
  <c r="Q40" i="4"/>
  <c r="R39" i="4"/>
  <c r="Q39" i="4"/>
  <c r="R38" i="4"/>
  <c r="Q38" i="4"/>
  <c r="R37" i="4"/>
  <c r="Q37" i="4"/>
  <c r="R36" i="4"/>
  <c r="Q36" i="4"/>
  <c r="R35" i="4"/>
  <c r="Q35" i="4"/>
  <c r="R34" i="4"/>
  <c r="Q34" i="4"/>
  <c r="R33" i="4"/>
  <c r="Q33" i="4"/>
  <c r="R32" i="4"/>
  <c r="Q32" i="4"/>
  <c r="R31" i="4"/>
  <c r="Q31" i="4"/>
  <c r="R30" i="4"/>
  <c r="Q30" i="4"/>
  <c r="R29" i="4"/>
  <c r="Q29" i="4"/>
  <c r="R28" i="4"/>
  <c r="Q28" i="4"/>
  <c r="R27" i="4"/>
  <c r="Q27" i="4"/>
  <c r="R26" i="4"/>
  <c r="Q26" i="4"/>
  <c r="R25" i="4"/>
  <c r="Q25" i="4"/>
  <c r="R24" i="4"/>
  <c r="Q24" i="4"/>
  <c r="R23" i="4"/>
  <c r="Q23" i="4"/>
  <c r="R22" i="4"/>
  <c r="Q22" i="4"/>
  <c r="R21" i="4"/>
  <c r="Q21" i="4"/>
  <c r="R20" i="4"/>
  <c r="Q20" i="4"/>
  <c r="R19" i="4"/>
  <c r="Q19" i="4"/>
  <c r="R18" i="4"/>
  <c r="Q18" i="4"/>
  <c r="R17" i="4"/>
  <c r="Q17" i="4"/>
  <c r="R16" i="4"/>
  <c r="Q16" i="4"/>
  <c r="R15" i="4"/>
  <c r="Q15" i="4"/>
  <c r="R14" i="4"/>
  <c r="Q14" i="4"/>
  <c r="R13" i="4"/>
  <c r="Q13" i="4"/>
  <c r="R12" i="4"/>
  <c r="Q12" i="4"/>
  <c r="R11" i="4"/>
  <c r="Q11" i="4"/>
  <c r="R10" i="4"/>
  <c r="Q10" i="4"/>
  <c r="R9" i="4"/>
  <c r="Q9" i="4"/>
  <c r="R8" i="4"/>
  <c r="Q8" i="4"/>
  <c r="R7" i="4"/>
  <c r="Q7" i="4"/>
  <c r="R6" i="4"/>
  <c r="Q6" i="4"/>
  <c r="R5" i="4"/>
  <c r="Q5" i="4"/>
  <c r="R4" i="4"/>
  <c r="Q4" i="4"/>
  <c r="B59" i="4"/>
  <c r="B18" i="1" l="1"/>
  <c r="B16" i="1"/>
  <c r="B15" i="1"/>
  <c r="B14" i="1"/>
  <c r="B13" i="1"/>
  <c r="C4" i="1"/>
  <c r="C5" i="1"/>
  <c r="C3" i="1"/>
  <c r="A19" i="3" l="1"/>
  <c r="A26" i="3" s="1"/>
  <c r="A33" i="3" s="1"/>
  <c r="A40" i="3" s="1"/>
  <c r="A47" i="3" s="1"/>
  <c r="A54" i="3" s="1"/>
  <c r="A61" i="3" s="1"/>
  <c r="A68" i="3" s="1"/>
  <c r="A75" i="3" s="1"/>
  <c r="A82" i="3" s="1"/>
  <c r="A89" i="3" s="1"/>
  <c r="A96" i="3" s="1"/>
  <c r="A103" i="3" s="1"/>
  <c r="A110" i="3" s="1"/>
  <c r="A117" i="3" s="1"/>
  <c r="A124" i="3" s="1"/>
  <c r="A131" i="3" s="1"/>
  <c r="A138" i="3" s="1"/>
  <c r="A145" i="3" s="1"/>
  <c r="A152" i="3" s="1"/>
  <c r="A159" i="3" s="1"/>
  <c r="A166" i="3" s="1"/>
  <c r="A173" i="3" s="1"/>
  <c r="A180" i="3" s="1"/>
  <c r="A187" i="3" s="1"/>
  <c r="A194" i="3" s="1"/>
  <c r="A201" i="3" s="1"/>
  <c r="A208" i="3" s="1"/>
  <c r="A215" i="3" s="1"/>
  <c r="A222" i="3" s="1"/>
  <c r="A229" i="3" s="1"/>
  <c r="A236" i="3" s="1"/>
  <c r="A243" i="3" s="1"/>
  <c r="A250" i="3" s="1"/>
  <c r="A257" i="3" s="1"/>
  <c r="A264" i="3" s="1"/>
  <c r="A271" i="3" s="1"/>
  <c r="A278" i="3" s="1"/>
  <c r="A285" i="3" s="1"/>
  <c r="A292" i="3" s="1"/>
  <c r="A12" i="3"/>
  <c r="A5" i="3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D46" i="4"/>
  <c r="B57" i="4"/>
  <c r="K45" i="4" s="1"/>
  <c r="J46" i="4"/>
  <c r="I46" i="4"/>
  <c r="H46" i="4"/>
  <c r="E46" i="4"/>
  <c r="G46" i="4"/>
  <c r="S9" i="4" l="1"/>
  <c r="C40" i="3" s="1"/>
  <c r="W40" i="3" s="1"/>
  <c r="S21" i="4"/>
  <c r="C124" i="3" s="1"/>
  <c r="W124" i="3" s="1"/>
  <c r="S25" i="4"/>
  <c r="C152" i="3" s="1"/>
  <c r="W152" i="3" s="1"/>
  <c r="S37" i="4"/>
  <c r="C236" i="3" s="1"/>
  <c r="H236" i="3" s="1"/>
  <c r="H237" i="3" s="1"/>
  <c r="S6" i="4"/>
  <c r="C19" i="3" s="1"/>
  <c r="S10" i="4"/>
  <c r="C47" i="3" s="1"/>
  <c r="S14" i="4"/>
  <c r="C75" i="3" s="1"/>
  <c r="W75" i="3" s="1"/>
  <c r="S18" i="4"/>
  <c r="C103" i="3" s="1"/>
  <c r="I103" i="3" s="1"/>
  <c r="S22" i="4"/>
  <c r="C131" i="3" s="1"/>
  <c r="W131" i="3" s="1"/>
  <c r="S26" i="4"/>
  <c r="C159" i="3" s="1"/>
  <c r="W159" i="3" s="1"/>
  <c r="S30" i="4"/>
  <c r="C187" i="3" s="1"/>
  <c r="P187" i="3" s="1"/>
  <c r="S34" i="4"/>
  <c r="C215" i="3" s="1"/>
  <c r="L215" i="3" s="1"/>
  <c r="S38" i="4"/>
  <c r="C243" i="3" s="1"/>
  <c r="W243" i="3" s="1"/>
  <c r="S42" i="4"/>
  <c r="C271" i="3" s="1"/>
  <c r="W271" i="3" s="1"/>
  <c r="S5" i="4"/>
  <c r="C12" i="3" s="1"/>
  <c r="U12" i="3" s="1"/>
  <c r="S13" i="4"/>
  <c r="C68" i="3" s="1"/>
  <c r="H68" i="3" s="1"/>
  <c r="S33" i="4"/>
  <c r="C208" i="3" s="1"/>
  <c r="W208" i="3" s="1"/>
  <c r="S41" i="4"/>
  <c r="C264" i="3" s="1"/>
  <c r="W264" i="3" s="1"/>
  <c r="S7" i="4"/>
  <c r="C26" i="3" s="1"/>
  <c r="W26" i="3" s="1"/>
  <c r="S11" i="4"/>
  <c r="C54" i="3" s="1"/>
  <c r="W54" i="3" s="1"/>
  <c r="S15" i="4"/>
  <c r="C82" i="3" s="1"/>
  <c r="W82" i="3" s="1"/>
  <c r="S19" i="4"/>
  <c r="C110" i="3" s="1"/>
  <c r="W110" i="3" s="1"/>
  <c r="S23" i="4"/>
  <c r="C138" i="3" s="1"/>
  <c r="W138" i="3" s="1"/>
  <c r="S27" i="4"/>
  <c r="C166" i="3" s="1"/>
  <c r="F166" i="3" s="1"/>
  <c r="F167" i="3" s="1"/>
  <c r="S31" i="4"/>
  <c r="C194" i="3" s="1"/>
  <c r="W194" i="3" s="1"/>
  <c r="S35" i="4"/>
  <c r="C222" i="3" s="1"/>
  <c r="W222" i="3" s="1"/>
  <c r="S39" i="4"/>
  <c r="C250" i="3" s="1"/>
  <c r="W250" i="3" s="1"/>
  <c r="S43" i="4"/>
  <c r="C278" i="3" s="1"/>
  <c r="S17" i="4"/>
  <c r="C96" i="3" s="1"/>
  <c r="W96" i="3" s="1"/>
  <c r="S29" i="4"/>
  <c r="C180" i="3" s="1"/>
  <c r="W180" i="3" s="1"/>
  <c r="S45" i="4"/>
  <c r="C292" i="3" s="1"/>
  <c r="W292" i="3" s="1"/>
  <c r="S8" i="4"/>
  <c r="C33" i="3" s="1"/>
  <c r="W33" i="3" s="1"/>
  <c r="S12" i="4"/>
  <c r="C61" i="3" s="1"/>
  <c r="W61" i="3" s="1"/>
  <c r="S16" i="4"/>
  <c r="C89" i="3" s="1"/>
  <c r="V89" i="3" s="1"/>
  <c r="S20" i="4"/>
  <c r="C117" i="3" s="1"/>
  <c r="W117" i="3" s="1"/>
  <c r="S24" i="4"/>
  <c r="C145" i="3" s="1"/>
  <c r="K145" i="3" s="1"/>
  <c r="S28" i="4"/>
  <c r="C173" i="3" s="1"/>
  <c r="W173" i="3" s="1"/>
  <c r="S32" i="4"/>
  <c r="C201" i="3" s="1"/>
  <c r="W201" i="3" s="1"/>
  <c r="S36" i="4"/>
  <c r="C229" i="3" s="1"/>
  <c r="W229" i="3" s="1"/>
  <c r="S40" i="4"/>
  <c r="C257" i="3" s="1"/>
  <c r="J257" i="3" s="1"/>
  <c r="J258" i="3" s="1"/>
  <c r="S44" i="4"/>
  <c r="C285" i="3" s="1"/>
  <c r="W285" i="3" s="1"/>
  <c r="O89" i="3"/>
  <c r="V47" i="3"/>
  <c r="S47" i="3"/>
  <c r="G47" i="3"/>
  <c r="F26" i="3"/>
  <c r="F292" i="3"/>
  <c r="F293" i="3" s="1"/>
  <c r="R292" i="3"/>
  <c r="E292" i="3"/>
  <c r="G292" i="3"/>
  <c r="T285" i="3"/>
  <c r="E285" i="3"/>
  <c r="I285" i="3"/>
  <c r="Q285" i="3"/>
  <c r="U285" i="3"/>
  <c r="L285" i="3"/>
  <c r="F285" i="3"/>
  <c r="J285" i="3"/>
  <c r="N285" i="3"/>
  <c r="V285" i="3"/>
  <c r="P285" i="3"/>
  <c r="G285" i="3"/>
  <c r="O285" i="3"/>
  <c r="S285" i="3"/>
  <c r="L271" i="3"/>
  <c r="P271" i="3"/>
  <c r="T271" i="3"/>
  <c r="X271" i="3"/>
  <c r="E271" i="3"/>
  <c r="I271" i="3"/>
  <c r="M271" i="3"/>
  <c r="M272" i="3" s="1"/>
  <c r="Q271" i="3"/>
  <c r="U271" i="3"/>
  <c r="H271" i="3"/>
  <c r="F271" i="3"/>
  <c r="F272" i="3" s="1"/>
  <c r="J271" i="3"/>
  <c r="N271" i="3"/>
  <c r="R271" i="3"/>
  <c r="V271" i="3"/>
  <c r="G271" i="3"/>
  <c r="K271" i="3"/>
  <c r="O271" i="3"/>
  <c r="S271" i="3"/>
  <c r="H264" i="3"/>
  <c r="P264" i="3"/>
  <c r="E264" i="3"/>
  <c r="I264" i="3"/>
  <c r="I265" i="3" s="1"/>
  <c r="M264" i="3"/>
  <c r="Q264" i="3"/>
  <c r="U264" i="3"/>
  <c r="L264" i="3"/>
  <c r="L265" i="3" s="1"/>
  <c r="X264" i="3"/>
  <c r="F264" i="3"/>
  <c r="J264" i="3"/>
  <c r="N264" i="3"/>
  <c r="N265" i="3" s="1"/>
  <c r="R264" i="3"/>
  <c r="V264" i="3"/>
  <c r="T264" i="3"/>
  <c r="G264" i="3"/>
  <c r="G265" i="3" s="1"/>
  <c r="K264" i="3"/>
  <c r="O264" i="3"/>
  <c r="S264" i="3"/>
  <c r="T250" i="3"/>
  <c r="M250" i="3"/>
  <c r="F250" i="3"/>
  <c r="R250" i="3"/>
  <c r="K250" i="3"/>
  <c r="K251" i="3" s="1"/>
  <c r="L243" i="3"/>
  <c r="T243" i="3"/>
  <c r="X243" i="3"/>
  <c r="I243" i="3"/>
  <c r="I244" i="3" s="1"/>
  <c r="Q243" i="3"/>
  <c r="U243" i="3"/>
  <c r="F243" i="3"/>
  <c r="J243" i="3"/>
  <c r="J244" i="3" s="1"/>
  <c r="N243" i="3"/>
  <c r="R243" i="3"/>
  <c r="V243" i="3"/>
  <c r="H243" i="3"/>
  <c r="H244" i="3" s="1"/>
  <c r="P243" i="3"/>
  <c r="E243" i="3"/>
  <c r="M243" i="3"/>
  <c r="G243" i="3"/>
  <c r="G244" i="3" s="1"/>
  <c r="K243" i="3"/>
  <c r="O243" i="3"/>
  <c r="S243" i="3"/>
  <c r="H229" i="3"/>
  <c r="H230" i="3" s="1"/>
  <c r="T229" i="3"/>
  <c r="X229" i="3"/>
  <c r="F229" i="3"/>
  <c r="K229" i="3"/>
  <c r="K230" i="3" s="1"/>
  <c r="O229" i="3"/>
  <c r="H222" i="3"/>
  <c r="P222" i="3"/>
  <c r="E222" i="3"/>
  <c r="E223" i="3" s="1"/>
  <c r="E224" i="3" s="1"/>
  <c r="I222" i="3"/>
  <c r="M222" i="3"/>
  <c r="Q222" i="3"/>
  <c r="U222" i="3"/>
  <c r="U223" i="3" s="1"/>
  <c r="T222" i="3"/>
  <c r="F222" i="3"/>
  <c r="J222" i="3"/>
  <c r="N222" i="3"/>
  <c r="N223" i="3" s="1"/>
  <c r="R222" i="3"/>
  <c r="V222" i="3"/>
  <c r="L222" i="3"/>
  <c r="X222" i="3"/>
  <c r="X223" i="3" s="1"/>
  <c r="G222" i="3"/>
  <c r="K222" i="3"/>
  <c r="O222" i="3"/>
  <c r="S222" i="3"/>
  <c r="S223" i="3" s="1"/>
  <c r="L208" i="3"/>
  <c r="T208" i="3"/>
  <c r="I208" i="3"/>
  <c r="M208" i="3"/>
  <c r="M209" i="3" s="1"/>
  <c r="U208" i="3"/>
  <c r="F208" i="3"/>
  <c r="J208" i="3"/>
  <c r="N208" i="3"/>
  <c r="N209" i="3" s="1"/>
  <c r="R208" i="3"/>
  <c r="V208" i="3"/>
  <c r="H208" i="3"/>
  <c r="P208" i="3"/>
  <c r="P209" i="3" s="1"/>
  <c r="X208" i="3"/>
  <c r="E208" i="3"/>
  <c r="Q208" i="3"/>
  <c r="G208" i="3"/>
  <c r="G209" i="3" s="1"/>
  <c r="K208" i="3"/>
  <c r="O208" i="3"/>
  <c r="S208" i="3"/>
  <c r="L201" i="3"/>
  <c r="L202" i="3" s="1"/>
  <c r="X201" i="3"/>
  <c r="E201" i="3"/>
  <c r="M201" i="3"/>
  <c r="U201" i="3"/>
  <c r="U202" i="3" s="1"/>
  <c r="F201" i="3"/>
  <c r="J201" i="3"/>
  <c r="N201" i="3"/>
  <c r="R201" i="3"/>
  <c r="R202" i="3" s="1"/>
  <c r="V201" i="3"/>
  <c r="H201" i="3"/>
  <c r="P201" i="3"/>
  <c r="T201" i="3"/>
  <c r="T202" i="3" s="1"/>
  <c r="I201" i="3"/>
  <c r="Q201" i="3"/>
  <c r="G201" i="3"/>
  <c r="K201" i="3"/>
  <c r="K202" i="3" s="1"/>
  <c r="O201" i="3"/>
  <c r="S201" i="3"/>
  <c r="F194" i="3"/>
  <c r="J194" i="3"/>
  <c r="J195" i="3" s="1"/>
  <c r="N194" i="3"/>
  <c r="R194" i="3"/>
  <c r="V194" i="3"/>
  <c r="H194" i="3"/>
  <c r="H195" i="3" s="1"/>
  <c r="L194" i="3"/>
  <c r="P194" i="3"/>
  <c r="T194" i="3"/>
  <c r="X194" i="3"/>
  <c r="X195" i="3" s="1"/>
  <c r="E194" i="3"/>
  <c r="I194" i="3"/>
  <c r="M194" i="3"/>
  <c r="Q194" i="3"/>
  <c r="Q195" i="3" s="1"/>
  <c r="U194" i="3"/>
  <c r="G194" i="3"/>
  <c r="K194" i="3"/>
  <c r="O194" i="3"/>
  <c r="O195" i="3" s="1"/>
  <c r="S194" i="3"/>
  <c r="X187" i="3"/>
  <c r="E187" i="3"/>
  <c r="N187" i="3"/>
  <c r="N188" i="3" s="1"/>
  <c r="R187" i="3"/>
  <c r="H180" i="3"/>
  <c r="T180" i="3"/>
  <c r="E180" i="3"/>
  <c r="E181" i="3" s="1"/>
  <c r="E182" i="3" s="1"/>
  <c r="I180" i="3"/>
  <c r="M180" i="3"/>
  <c r="Q180" i="3"/>
  <c r="U180" i="3"/>
  <c r="U181" i="3" s="1"/>
  <c r="L180" i="3"/>
  <c r="X180" i="3"/>
  <c r="F180" i="3"/>
  <c r="J180" i="3"/>
  <c r="J181" i="3" s="1"/>
  <c r="N180" i="3"/>
  <c r="R180" i="3"/>
  <c r="V180" i="3"/>
  <c r="P180" i="3"/>
  <c r="P181" i="3" s="1"/>
  <c r="G180" i="3"/>
  <c r="K180" i="3"/>
  <c r="O180" i="3"/>
  <c r="S180" i="3"/>
  <c r="S181" i="3" s="1"/>
  <c r="H173" i="3"/>
  <c r="L173" i="3"/>
  <c r="P173" i="3"/>
  <c r="T173" i="3"/>
  <c r="T174" i="3" s="1"/>
  <c r="X173" i="3"/>
  <c r="E173" i="3"/>
  <c r="I173" i="3"/>
  <c r="Q173" i="3"/>
  <c r="Q174" i="3" s="1"/>
  <c r="F173" i="3"/>
  <c r="J173" i="3"/>
  <c r="N173" i="3"/>
  <c r="R173" i="3"/>
  <c r="R174" i="3" s="1"/>
  <c r="V173" i="3"/>
  <c r="M173" i="3"/>
  <c r="U173" i="3"/>
  <c r="G173" i="3"/>
  <c r="G174" i="3" s="1"/>
  <c r="K173" i="3"/>
  <c r="O173" i="3"/>
  <c r="S173" i="3"/>
  <c r="P159" i="3"/>
  <c r="P160" i="3" s="1"/>
  <c r="E159" i="3"/>
  <c r="I159" i="3"/>
  <c r="M159" i="3"/>
  <c r="Q159" i="3"/>
  <c r="Q160" i="3" s="1"/>
  <c r="U159" i="3"/>
  <c r="L159" i="3"/>
  <c r="X159" i="3"/>
  <c r="F159" i="3"/>
  <c r="F160" i="3" s="1"/>
  <c r="J159" i="3"/>
  <c r="N159" i="3"/>
  <c r="R159" i="3"/>
  <c r="V159" i="3"/>
  <c r="V160" i="3" s="1"/>
  <c r="H159" i="3"/>
  <c r="T159" i="3"/>
  <c r="G159" i="3"/>
  <c r="K159" i="3"/>
  <c r="K160" i="3" s="1"/>
  <c r="O159" i="3"/>
  <c r="S159" i="3"/>
  <c r="E152" i="3"/>
  <c r="Q152" i="3"/>
  <c r="Q153" i="3" s="1"/>
  <c r="U152" i="3"/>
  <c r="N152" i="3"/>
  <c r="L152" i="3"/>
  <c r="X152" i="3"/>
  <c r="X153" i="3" s="1"/>
  <c r="S152" i="3"/>
  <c r="L138" i="3"/>
  <c r="Q138" i="3"/>
  <c r="X138" i="3"/>
  <c r="X139" i="3" s="1"/>
  <c r="V138" i="3"/>
  <c r="K138" i="3"/>
  <c r="H131" i="3"/>
  <c r="I131" i="3"/>
  <c r="I132" i="3" s="1"/>
  <c r="M131" i="3"/>
  <c r="U131" i="3"/>
  <c r="F131" i="3"/>
  <c r="J131" i="3"/>
  <c r="J132" i="3" s="1"/>
  <c r="N131" i="3"/>
  <c r="R131" i="3"/>
  <c r="V131" i="3"/>
  <c r="L131" i="3"/>
  <c r="L132" i="3" s="1"/>
  <c r="P131" i="3"/>
  <c r="T131" i="3"/>
  <c r="X131" i="3"/>
  <c r="E131" i="3"/>
  <c r="E132" i="3" s="1"/>
  <c r="E133" i="3" s="1"/>
  <c r="Q131" i="3"/>
  <c r="G131" i="3"/>
  <c r="K131" i="3"/>
  <c r="O131" i="3"/>
  <c r="O132" i="3" s="1"/>
  <c r="S131" i="3"/>
  <c r="T124" i="3"/>
  <c r="E124" i="3"/>
  <c r="I124" i="3"/>
  <c r="I125" i="3" s="1"/>
  <c r="M124" i="3"/>
  <c r="Q124" i="3"/>
  <c r="U124" i="3"/>
  <c r="L124" i="3"/>
  <c r="L125" i="3" s="1"/>
  <c r="X124" i="3"/>
  <c r="F124" i="3"/>
  <c r="J124" i="3"/>
  <c r="N124" i="3"/>
  <c r="N125" i="3" s="1"/>
  <c r="R124" i="3"/>
  <c r="V124" i="3"/>
  <c r="H124" i="3"/>
  <c r="P124" i="3"/>
  <c r="P125" i="3" s="1"/>
  <c r="G124" i="3"/>
  <c r="K124" i="3"/>
  <c r="O124" i="3"/>
  <c r="S124" i="3"/>
  <c r="S125" i="3" s="1"/>
  <c r="L117" i="3"/>
  <c r="F117" i="3"/>
  <c r="J117" i="3"/>
  <c r="G117" i="3"/>
  <c r="G118" i="3" s="1"/>
  <c r="K117" i="3"/>
  <c r="H110" i="3"/>
  <c r="L110" i="3"/>
  <c r="P110" i="3"/>
  <c r="P111" i="3" s="1"/>
  <c r="T110" i="3"/>
  <c r="X110" i="3"/>
  <c r="E110" i="3"/>
  <c r="I110" i="3"/>
  <c r="I111" i="3" s="1"/>
  <c r="M110" i="3"/>
  <c r="Q110" i="3"/>
  <c r="U110" i="3"/>
  <c r="F110" i="3"/>
  <c r="F111" i="3" s="1"/>
  <c r="J110" i="3"/>
  <c r="N110" i="3"/>
  <c r="R110" i="3"/>
  <c r="V110" i="3"/>
  <c r="V111" i="3" s="1"/>
  <c r="G110" i="3"/>
  <c r="K110" i="3"/>
  <c r="O110" i="3"/>
  <c r="S110" i="3"/>
  <c r="S111" i="3" s="1"/>
  <c r="P96" i="3"/>
  <c r="E96" i="3"/>
  <c r="I96" i="3"/>
  <c r="M96" i="3"/>
  <c r="M97" i="3" s="1"/>
  <c r="Q96" i="3"/>
  <c r="U96" i="3"/>
  <c r="H96" i="3"/>
  <c r="T96" i="3"/>
  <c r="T97" i="3" s="1"/>
  <c r="F96" i="3"/>
  <c r="J96" i="3"/>
  <c r="N96" i="3"/>
  <c r="R96" i="3"/>
  <c r="R97" i="3" s="1"/>
  <c r="V96" i="3"/>
  <c r="L96" i="3"/>
  <c r="X96" i="3"/>
  <c r="G96" i="3"/>
  <c r="G97" i="3" s="1"/>
  <c r="K96" i="3"/>
  <c r="O96" i="3"/>
  <c r="S96" i="3"/>
  <c r="H89" i="3"/>
  <c r="H90" i="3" s="1"/>
  <c r="L89" i="3"/>
  <c r="P89" i="3"/>
  <c r="T89" i="3"/>
  <c r="X89" i="3"/>
  <c r="X90" i="3" s="1"/>
  <c r="E89" i="3"/>
  <c r="I89" i="3"/>
  <c r="M89" i="3"/>
  <c r="Q89" i="3"/>
  <c r="Q90" i="3" s="1"/>
  <c r="U89" i="3"/>
  <c r="F89" i="3"/>
  <c r="J89" i="3"/>
  <c r="N89" i="3"/>
  <c r="N90" i="3" s="1"/>
  <c r="R89" i="3"/>
  <c r="H82" i="3"/>
  <c r="P82" i="3"/>
  <c r="X82" i="3"/>
  <c r="X83" i="3" s="1"/>
  <c r="I82" i="3"/>
  <c r="Q82" i="3"/>
  <c r="F82" i="3"/>
  <c r="J82" i="3"/>
  <c r="J83" i="3" s="1"/>
  <c r="N82" i="3"/>
  <c r="R82" i="3"/>
  <c r="V82" i="3"/>
  <c r="L82" i="3"/>
  <c r="L83" i="3" s="1"/>
  <c r="T82" i="3"/>
  <c r="E82" i="3"/>
  <c r="M82" i="3"/>
  <c r="U82" i="3"/>
  <c r="U83" i="3" s="1"/>
  <c r="G82" i="3"/>
  <c r="K82" i="3"/>
  <c r="O82" i="3"/>
  <c r="S82" i="3"/>
  <c r="S83" i="3" s="1"/>
  <c r="L75" i="3"/>
  <c r="P75" i="3"/>
  <c r="M75" i="3"/>
  <c r="Q75" i="3"/>
  <c r="Q76" i="3" s="1"/>
  <c r="X75" i="3"/>
  <c r="N75" i="3"/>
  <c r="R75" i="3"/>
  <c r="H75" i="3"/>
  <c r="H76" i="3" s="1"/>
  <c r="T75" i="3"/>
  <c r="O75" i="3"/>
  <c r="S75" i="3"/>
  <c r="H61" i="3"/>
  <c r="P61" i="3"/>
  <c r="E61" i="3"/>
  <c r="I61" i="3"/>
  <c r="I62" i="3" s="1"/>
  <c r="M61" i="3"/>
  <c r="Q61" i="3"/>
  <c r="U61" i="3"/>
  <c r="L61" i="3"/>
  <c r="L62" i="3" s="1"/>
  <c r="T61" i="3"/>
  <c r="F61" i="3"/>
  <c r="J61" i="3"/>
  <c r="N61" i="3"/>
  <c r="N62" i="3" s="1"/>
  <c r="R61" i="3"/>
  <c r="V61" i="3"/>
  <c r="X61" i="3"/>
  <c r="G61" i="3"/>
  <c r="G62" i="3" s="1"/>
  <c r="K61" i="3"/>
  <c r="O61" i="3"/>
  <c r="S61" i="3"/>
  <c r="L47" i="3"/>
  <c r="T47" i="3"/>
  <c r="E47" i="3"/>
  <c r="I47" i="3"/>
  <c r="I48" i="3" s="1"/>
  <c r="M47" i="3"/>
  <c r="Q47" i="3"/>
  <c r="U47" i="3"/>
  <c r="H47" i="3"/>
  <c r="H48" i="3" s="1"/>
  <c r="P47" i="3"/>
  <c r="X47" i="3"/>
  <c r="F47" i="3"/>
  <c r="J47" i="3"/>
  <c r="J48" i="3" s="1"/>
  <c r="N47" i="3"/>
  <c r="R47" i="3"/>
  <c r="L40" i="3"/>
  <c r="T40" i="3"/>
  <c r="T41" i="3" s="1"/>
  <c r="E40" i="3"/>
  <c r="I40" i="3"/>
  <c r="M40" i="3"/>
  <c r="Q40" i="3"/>
  <c r="Q41" i="3" s="1"/>
  <c r="U40" i="3"/>
  <c r="H40" i="3"/>
  <c r="X40" i="3"/>
  <c r="F40" i="3"/>
  <c r="F41" i="3" s="1"/>
  <c r="J40" i="3"/>
  <c r="N40" i="3"/>
  <c r="R40" i="3"/>
  <c r="V40" i="3"/>
  <c r="V41" i="3" s="1"/>
  <c r="P40" i="3"/>
  <c r="G40" i="3"/>
  <c r="K40" i="3"/>
  <c r="O40" i="3"/>
  <c r="O41" i="3" s="1"/>
  <c r="S40" i="3"/>
  <c r="P26" i="3"/>
  <c r="T26" i="3"/>
  <c r="I26" i="3"/>
  <c r="I27" i="3" s="1"/>
  <c r="M26" i="3"/>
  <c r="G26" i="3"/>
  <c r="K26" i="3"/>
  <c r="H19" i="3"/>
  <c r="H20" i="3" s="1"/>
  <c r="L19" i="3"/>
  <c r="P19" i="3"/>
  <c r="T19" i="3"/>
  <c r="X19" i="3"/>
  <c r="X20" i="3" s="1"/>
  <c r="E19" i="3"/>
  <c r="I19" i="3"/>
  <c r="M19" i="3"/>
  <c r="Q19" i="3"/>
  <c r="Q20" i="3" s="1"/>
  <c r="S4" i="4"/>
  <c r="R46" i="4"/>
  <c r="Q46" i="4"/>
  <c r="F46" i="4"/>
  <c r="M9" i="4"/>
  <c r="K14" i="4"/>
  <c r="M29" i="4"/>
  <c r="L9" i="4"/>
  <c r="K30" i="4"/>
  <c r="M17" i="4"/>
  <c r="M33" i="4"/>
  <c r="L41" i="4"/>
  <c r="M25" i="4"/>
  <c r="M41" i="4"/>
  <c r="L5" i="4"/>
  <c r="M13" i="4"/>
  <c r="M45" i="4"/>
  <c r="L25" i="4"/>
  <c r="M5" i="4"/>
  <c r="M21" i="4"/>
  <c r="M37" i="4"/>
  <c r="C46" i="4"/>
  <c r="L13" i="4"/>
  <c r="L29" i="4"/>
  <c r="L45" i="4"/>
  <c r="N45" i="4" s="1"/>
  <c r="O45" i="4" s="1"/>
  <c r="C295" i="3" s="1"/>
  <c r="K18" i="4"/>
  <c r="K34" i="4"/>
  <c r="M6" i="4"/>
  <c r="M10" i="4"/>
  <c r="M14" i="4"/>
  <c r="M18" i="4"/>
  <c r="M22" i="4"/>
  <c r="M26" i="4"/>
  <c r="M30" i="4"/>
  <c r="M34" i="4"/>
  <c r="M38" i="4"/>
  <c r="M42" i="4"/>
  <c r="L17" i="4"/>
  <c r="L33" i="4"/>
  <c r="K6" i="4"/>
  <c r="K22" i="4"/>
  <c r="K38" i="4"/>
  <c r="M7" i="4"/>
  <c r="M11" i="4"/>
  <c r="M15" i="4"/>
  <c r="M19" i="4"/>
  <c r="M23" i="4"/>
  <c r="M27" i="4"/>
  <c r="M31" i="4"/>
  <c r="M35" i="4"/>
  <c r="M39" i="4"/>
  <c r="M43" i="4"/>
  <c r="L21" i="4"/>
  <c r="L37" i="4"/>
  <c r="K10" i="4"/>
  <c r="K26" i="4"/>
  <c r="K42" i="4"/>
  <c r="M8" i="4"/>
  <c r="M12" i="4"/>
  <c r="M16" i="4"/>
  <c r="M20" i="4"/>
  <c r="M24" i="4"/>
  <c r="M28" i="4"/>
  <c r="M32" i="4"/>
  <c r="M36" i="4"/>
  <c r="M40" i="4"/>
  <c r="M44" i="4"/>
  <c r="L6" i="4"/>
  <c r="L10" i="4"/>
  <c r="L14" i="4"/>
  <c r="N14" i="4" s="1"/>
  <c r="O14" i="4" s="1"/>
  <c r="C78" i="3" s="1"/>
  <c r="M78" i="3" s="1"/>
  <c r="L18" i="4"/>
  <c r="L22" i="4"/>
  <c r="L26" i="4"/>
  <c r="L30" i="4"/>
  <c r="L34" i="4"/>
  <c r="L38" i="4"/>
  <c r="L42" i="4"/>
  <c r="M4" i="4"/>
  <c r="K7" i="4"/>
  <c r="K11" i="4"/>
  <c r="K15" i="4"/>
  <c r="K19" i="4"/>
  <c r="K23" i="4"/>
  <c r="K27" i="4"/>
  <c r="K31" i="4"/>
  <c r="K35" i="4"/>
  <c r="K39" i="4"/>
  <c r="K43" i="4"/>
  <c r="L7" i="4"/>
  <c r="L11" i="4"/>
  <c r="L15" i="4"/>
  <c r="L19" i="4"/>
  <c r="L23" i="4"/>
  <c r="L27" i="4"/>
  <c r="L31" i="4"/>
  <c r="L35" i="4"/>
  <c r="L39" i="4"/>
  <c r="L43" i="4"/>
  <c r="K4" i="4"/>
  <c r="K8" i="4"/>
  <c r="K12" i="4"/>
  <c r="K16" i="4"/>
  <c r="K20" i="4"/>
  <c r="K24" i="4"/>
  <c r="K28" i="4"/>
  <c r="K32" i="4"/>
  <c r="K36" i="4"/>
  <c r="K40" i="4"/>
  <c r="K44" i="4"/>
  <c r="L4" i="4"/>
  <c r="L8" i="4"/>
  <c r="L12" i="4"/>
  <c r="L16" i="4"/>
  <c r="L20" i="4"/>
  <c r="L24" i="4"/>
  <c r="L28" i="4"/>
  <c r="L32" i="4"/>
  <c r="L36" i="4"/>
  <c r="L40" i="4"/>
  <c r="L44" i="4"/>
  <c r="K5" i="4"/>
  <c r="K9" i="4"/>
  <c r="K13" i="4"/>
  <c r="K17" i="4"/>
  <c r="K21" i="4"/>
  <c r="K25" i="4"/>
  <c r="K29" i="4"/>
  <c r="K33" i="4"/>
  <c r="K37" i="4"/>
  <c r="K41" i="4"/>
  <c r="W12" i="3"/>
  <c r="V12" i="3"/>
  <c r="V13" i="3" s="1"/>
  <c r="S12" i="3"/>
  <c r="R12" i="3"/>
  <c r="O12" i="3"/>
  <c r="N12" i="3"/>
  <c r="N13" i="3" s="1"/>
  <c r="K12" i="3"/>
  <c r="J12" i="3"/>
  <c r="G12" i="3"/>
  <c r="F12" i="3"/>
  <c r="F13" i="3" s="1"/>
  <c r="E3" i="3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U68" i="3" l="1"/>
  <c r="U69" i="3" s="1"/>
  <c r="R54" i="3"/>
  <c r="R55" i="3" s="1"/>
  <c r="S272" i="3"/>
  <c r="T272" i="3"/>
  <c r="O286" i="3"/>
  <c r="U286" i="3"/>
  <c r="K146" i="3"/>
  <c r="H69" i="3"/>
  <c r="I104" i="3"/>
  <c r="G13" i="3"/>
  <c r="O13" i="3"/>
  <c r="W13" i="3"/>
  <c r="M20" i="3"/>
  <c r="T20" i="3"/>
  <c r="K27" i="3"/>
  <c r="T27" i="3"/>
  <c r="K41" i="3"/>
  <c r="R41" i="3"/>
  <c r="X41" i="3"/>
  <c r="M41" i="3"/>
  <c r="L41" i="3"/>
  <c r="F48" i="3"/>
  <c r="U48" i="3"/>
  <c r="E48" i="3"/>
  <c r="E49" i="3" s="1"/>
  <c r="S62" i="3"/>
  <c r="X62" i="3"/>
  <c r="J62" i="3"/>
  <c r="U62" i="3"/>
  <c r="E62" i="3"/>
  <c r="E63" i="3" s="1"/>
  <c r="S76" i="3"/>
  <c r="R76" i="3"/>
  <c r="M76" i="3"/>
  <c r="O83" i="3"/>
  <c r="M83" i="3"/>
  <c r="V83" i="3"/>
  <c r="F83" i="3"/>
  <c r="P83" i="3"/>
  <c r="J90" i="3"/>
  <c r="M90" i="3"/>
  <c r="T90" i="3"/>
  <c r="S97" i="3"/>
  <c r="X97" i="3"/>
  <c r="N97" i="3"/>
  <c r="H97" i="3"/>
  <c r="I97" i="3"/>
  <c r="O111" i="3"/>
  <c r="R111" i="3"/>
  <c r="U111" i="3"/>
  <c r="E111" i="3"/>
  <c r="E112" i="3" s="1"/>
  <c r="L111" i="3"/>
  <c r="J118" i="3"/>
  <c r="O125" i="3"/>
  <c r="H125" i="3"/>
  <c r="T251" i="3"/>
  <c r="V272" i="3"/>
  <c r="N286" i="3"/>
  <c r="T286" i="3"/>
  <c r="V48" i="3"/>
  <c r="W34" i="3"/>
  <c r="W55" i="3"/>
  <c r="L216" i="3"/>
  <c r="J13" i="3"/>
  <c r="R13" i="3"/>
  <c r="M79" i="3"/>
  <c r="I20" i="3"/>
  <c r="P20" i="3"/>
  <c r="G27" i="3"/>
  <c r="P27" i="3"/>
  <c r="G41" i="3"/>
  <c r="N41" i="3"/>
  <c r="H41" i="3"/>
  <c r="I41" i="3"/>
  <c r="R48" i="3"/>
  <c r="X48" i="3"/>
  <c r="Q48" i="3"/>
  <c r="T48" i="3"/>
  <c r="O62" i="3"/>
  <c r="V62" i="3"/>
  <c r="F62" i="3"/>
  <c r="Q62" i="3"/>
  <c r="P62" i="3"/>
  <c r="O76" i="3"/>
  <c r="N76" i="3"/>
  <c r="P76" i="3"/>
  <c r="K83" i="3"/>
  <c r="E83" i="3"/>
  <c r="E84" i="3" s="1"/>
  <c r="R83" i="3"/>
  <c r="Q83" i="3"/>
  <c r="H83" i="3"/>
  <c r="F90" i="3"/>
  <c r="I90" i="3"/>
  <c r="P90" i="3"/>
  <c r="O97" i="3"/>
  <c r="L97" i="3"/>
  <c r="J97" i="3"/>
  <c r="U97" i="3"/>
  <c r="E97" i="3"/>
  <c r="E98" i="3" s="1"/>
  <c r="K13" i="3"/>
  <c r="S13" i="3"/>
  <c r="E20" i="3"/>
  <c r="E21" i="3" s="1"/>
  <c r="L20" i="3"/>
  <c r="M27" i="3"/>
  <c r="S41" i="3"/>
  <c r="P41" i="3"/>
  <c r="J41" i="3"/>
  <c r="U41" i="3"/>
  <c r="E41" i="3"/>
  <c r="E42" i="3" s="1"/>
  <c r="N48" i="3"/>
  <c r="P48" i="3"/>
  <c r="M48" i="3"/>
  <c r="L48" i="3"/>
  <c r="K62" i="3"/>
  <c r="R62" i="3"/>
  <c r="T62" i="3"/>
  <c r="M62" i="3"/>
  <c r="H62" i="3"/>
  <c r="T76" i="3"/>
  <c r="X76" i="3"/>
  <c r="L76" i="3"/>
  <c r="G83" i="3"/>
  <c r="T83" i="3"/>
  <c r="N83" i="3"/>
  <c r="I83" i="3"/>
  <c r="R90" i="3"/>
  <c r="U90" i="3"/>
  <c r="E90" i="3"/>
  <c r="E91" i="3" s="1"/>
  <c r="F91" i="3" s="1"/>
  <c r="L90" i="3"/>
  <c r="K97" i="3"/>
  <c r="V97" i="3"/>
  <c r="F97" i="3"/>
  <c r="F98" i="3" s="1"/>
  <c r="G98" i="3" s="1"/>
  <c r="Q97" i="3"/>
  <c r="P97" i="3"/>
  <c r="J125" i="3"/>
  <c r="U125" i="3"/>
  <c r="E125" i="3"/>
  <c r="E126" i="3" s="1"/>
  <c r="K132" i="3"/>
  <c r="X132" i="3"/>
  <c r="V132" i="3"/>
  <c r="F132" i="3"/>
  <c r="H132" i="3"/>
  <c r="Q139" i="3"/>
  <c r="L153" i="3"/>
  <c r="E153" i="3"/>
  <c r="E154" i="3" s="1"/>
  <c r="G160" i="3"/>
  <c r="R160" i="3"/>
  <c r="X160" i="3"/>
  <c r="M160" i="3"/>
  <c r="S174" i="3"/>
  <c r="U174" i="3"/>
  <c r="N174" i="3"/>
  <c r="I174" i="3"/>
  <c r="P174" i="3"/>
  <c r="O181" i="3"/>
  <c r="V181" i="3"/>
  <c r="F181" i="3"/>
  <c r="Q181" i="3"/>
  <c r="T181" i="3"/>
  <c r="E188" i="3"/>
  <c r="E189" i="3" s="1"/>
  <c r="K195" i="3"/>
  <c r="M195" i="3"/>
  <c r="T195" i="3"/>
  <c r="V195" i="3"/>
  <c r="F195" i="3"/>
  <c r="G202" i="3"/>
  <c r="P202" i="3"/>
  <c r="N202" i="3"/>
  <c r="M202" i="3"/>
  <c r="S209" i="3"/>
  <c r="Q209" i="3"/>
  <c r="H209" i="3"/>
  <c r="J209" i="3"/>
  <c r="I209" i="3"/>
  <c r="O223" i="3"/>
  <c r="L223" i="3"/>
  <c r="J223" i="3"/>
  <c r="Q223" i="3"/>
  <c r="P223" i="3"/>
  <c r="F230" i="3"/>
  <c r="S244" i="3"/>
  <c r="M244" i="3"/>
  <c r="V244" i="3"/>
  <c r="F244" i="3"/>
  <c r="X244" i="3"/>
  <c r="R251" i="3"/>
  <c r="S265" i="3"/>
  <c r="T265" i="3"/>
  <c r="J265" i="3"/>
  <c r="U265" i="3"/>
  <c r="E265" i="3"/>
  <c r="E266" i="3" s="1"/>
  <c r="O272" i="3"/>
  <c r="R272" i="3"/>
  <c r="H272" i="3"/>
  <c r="I272" i="3"/>
  <c r="P272" i="3"/>
  <c r="G286" i="3"/>
  <c r="J286" i="3"/>
  <c r="Q286" i="3"/>
  <c r="G293" i="3"/>
  <c r="F27" i="3"/>
  <c r="V90" i="3"/>
  <c r="W230" i="3"/>
  <c r="W118" i="3"/>
  <c r="W293" i="3"/>
  <c r="W251" i="3"/>
  <c r="W139" i="3"/>
  <c r="W27" i="3"/>
  <c r="U13" i="3"/>
  <c r="P188" i="3"/>
  <c r="W76" i="3"/>
  <c r="W153" i="3"/>
  <c r="K111" i="3"/>
  <c r="N111" i="3"/>
  <c r="Q111" i="3"/>
  <c r="X111" i="3"/>
  <c r="H111" i="3"/>
  <c r="F118" i="3"/>
  <c r="K125" i="3"/>
  <c r="V125" i="3"/>
  <c r="F125" i="3"/>
  <c r="Q125" i="3"/>
  <c r="T125" i="3"/>
  <c r="G132" i="3"/>
  <c r="T132" i="3"/>
  <c r="R132" i="3"/>
  <c r="U132" i="3"/>
  <c r="K139" i="3"/>
  <c r="L139" i="3"/>
  <c r="N153" i="3"/>
  <c r="S160" i="3"/>
  <c r="T160" i="3"/>
  <c r="N160" i="3"/>
  <c r="L160" i="3"/>
  <c r="I160" i="3"/>
  <c r="O174" i="3"/>
  <c r="M174" i="3"/>
  <c r="J174" i="3"/>
  <c r="E174" i="3"/>
  <c r="E175" i="3" s="1"/>
  <c r="L174" i="3"/>
  <c r="K181" i="3"/>
  <c r="R181" i="3"/>
  <c r="X181" i="3"/>
  <c r="M181" i="3"/>
  <c r="H181" i="3"/>
  <c r="X188" i="3"/>
  <c r="G195" i="3"/>
  <c r="I195" i="3"/>
  <c r="P195" i="3"/>
  <c r="R195" i="3"/>
  <c r="S202" i="3"/>
  <c r="Q202" i="3"/>
  <c r="H202" i="3"/>
  <c r="J202" i="3"/>
  <c r="E202" i="3"/>
  <c r="E203" i="3" s="1"/>
  <c r="O209" i="3"/>
  <c r="E209" i="3"/>
  <c r="E210" i="3" s="1"/>
  <c r="V209" i="3"/>
  <c r="F209" i="3"/>
  <c r="T209" i="3"/>
  <c r="K223" i="3"/>
  <c r="V223" i="3"/>
  <c r="F223" i="3"/>
  <c r="M223" i="3"/>
  <c r="H223" i="3"/>
  <c r="X230" i="3"/>
  <c r="O244" i="3"/>
  <c r="E244" i="3"/>
  <c r="E245" i="3" s="1"/>
  <c r="F245" i="3" s="1"/>
  <c r="G245" i="3" s="1"/>
  <c r="H245" i="3" s="1"/>
  <c r="I245" i="3" s="1"/>
  <c r="J245" i="3" s="1"/>
  <c r="R244" i="3"/>
  <c r="U244" i="3"/>
  <c r="T244" i="3"/>
  <c r="F251" i="3"/>
  <c r="O265" i="3"/>
  <c r="V265" i="3"/>
  <c r="F265" i="3"/>
  <c r="Q265" i="3"/>
  <c r="P265" i="3"/>
  <c r="K272" i="3"/>
  <c r="N272" i="3"/>
  <c r="U272" i="3"/>
  <c r="E272" i="3"/>
  <c r="E273" i="3" s="1"/>
  <c r="L272" i="3"/>
  <c r="P286" i="3"/>
  <c r="F286" i="3"/>
  <c r="I286" i="3"/>
  <c r="E293" i="3"/>
  <c r="E294" i="3" s="1"/>
  <c r="G48" i="3"/>
  <c r="O90" i="3"/>
  <c r="W202" i="3"/>
  <c r="W181" i="3"/>
  <c r="W223" i="3"/>
  <c r="W111" i="3"/>
  <c r="W265" i="3"/>
  <c r="W272" i="3"/>
  <c r="W160" i="3"/>
  <c r="W125" i="3"/>
  <c r="G111" i="3"/>
  <c r="J111" i="3"/>
  <c r="M111" i="3"/>
  <c r="T111" i="3"/>
  <c r="K118" i="3"/>
  <c r="L118" i="3"/>
  <c r="G125" i="3"/>
  <c r="R125" i="3"/>
  <c r="X125" i="3"/>
  <c r="M125" i="3"/>
  <c r="S132" i="3"/>
  <c r="Q132" i="3"/>
  <c r="P132" i="3"/>
  <c r="N132" i="3"/>
  <c r="M132" i="3"/>
  <c r="V139" i="3"/>
  <c r="S153" i="3"/>
  <c r="U153" i="3"/>
  <c r="O160" i="3"/>
  <c r="H160" i="3"/>
  <c r="J160" i="3"/>
  <c r="U160" i="3"/>
  <c r="E160" i="3"/>
  <c r="E161" i="3" s="1"/>
  <c r="K174" i="3"/>
  <c r="V174" i="3"/>
  <c r="F174" i="3"/>
  <c r="F175" i="3" s="1"/>
  <c r="G175" i="3" s="1"/>
  <c r="X174" i="3"/>
  <c r="H174" i="3"/>
  <c r="G181" i="3"/>
  <c r="N181" i="3"/>
  <c r="L181" i="3"/>
  <c r="I181" i="3"/>
  <c r="R188" i="3"/>
  <c r="S195" i="3"/>
  <c r="U195" i="3"/>
  <c r="E195" i="3"/>
  <c r="E196" i="3" s="1"/>
  <c r="F196" i="3" s="1"/>
  <c r="G196" i="3" s="1"/>
  <c r="H196" i="3" s="1"/>
  <c r="I196" i="3" s="1"/>
  <c r="J196" i="3" s="1"/>
  <c r="K196" i="3" s="1"/>
  <c r="L195" i="3"/>
  <c r="N195" i="3"/>
  <c r="O202" i="3"/>
  <c r="I202" i="3"/>
  <c r="V202" i="3"/>
  <c r="F202" i="3"/>
  <c r="F203" i="3" s="1"/>
  <c r="G203" i="3" s="1"/>
  <c r="H203" i="3" s="1"/>
  <c r="X202" i="3"/>
  <c r="K209" i="3"/>
  <c r="X209" i="3"/>
  <c r="R209" i="3"/>
  <c r="U209" i="3"/>
  <c r="L209" i="3"/>
  <c r="G223" i="3"/>
  <c r="R223" i="3"/>
  <c r="T223" i="3"/>
  <c r="I223" i="3"/>
  <c r="O230" i="3"/>
  <c r="T230" i="3"/>
  <c r="K244" i="3"/>
  <c r="P244" i="3"/>
  <c r="N244" i="3"/>
  <c r="Q244" i="3"/>
  <c r="L244" i="3"/>
  <c r="M251" i="3"/>
  <c r="K265" i="3"/>
  <c r="R265" i="3"/>
  <c r="X265" i="3"/>
  <c r="M265" i="3"/>
  <c r="H265" i="3"/>
  <c r="G272" i="3"/>
  <c r="J272" i="3"/>
  <c r="Q272" i="3"/>
  <c r="X272" i="3"/>
  <c r="S286" i="3"/>
  <c r="V286" i="3"/>
  <c r="L286" i="3"/>
  <c r="E286" i="3"/>
  <c r="E287" i="3" s="1"/>
  <c r="R293" i="3"/>
  <c r="S48" i="3"/>
  <c r="W286" i="3"/>
  <c r="W174" i="3"/>
  <c r="W62" i="3"/>
  <c r="W97" i="3"/>
  <c r="W195" i="3"/>
  <c r="W83" i="3"/>
  <c r="W209" i="3"/>
  <c r="W244" i="3"/>
  <c r="W132" i="3"/>
  <c r="W41" i="3"/>
  <c r="S33" i="3"/>
  <c r="S34" i="3" s="1"/>
  <c r="W78" i="3"/>
  <c r="W79" i="3" s="1"/>
  <c r="L33" i="3"/>
  <c r="L34" i="3" s="1"/>
  <c r="H117" i="3"/>
  <c r="H118" i="3" s="1"/>
  <c r="M117" i="3"/>
  <c r="M118" i="3" s="1"/>
  <c r="R138" i="3"/>
  <c r="R139" i="3" s="1"/>
  <c r="M138" i="3"/>
  <c r="M139" i="3" s="1"/>
  <c r="O152" i="3"/>
  <c r="O153" i="3" s="1"/>
  <c r="J152" i="3"/>
  <c r="J153" i="3" s="1"/>
  <c r="T152" i="3"/>
  <c r="T153" i="3" s="1"/>
  <c r="U187" i="3"/>
  <c r="U188" i="3" s="1"/>
  <c r="L187" i="3"/>
  <c r="L188" i="3" s="1"/>
  <c r="V229" i="3"/>
  <c r="V230" i="3" s="1"/>
  <c r="Q229" i="3"/>
  <c r="Q230" i="3" s="1"/>
  <c r="G250" i="3"/>
  <c r="G251" i="3" s="1"/>
  <c r="X250" i="3"/>
  <c r="X251" i="3" s="1"/>
  <c r="K285" i="3"/>
  <c r="K286" i="3" s="1"/>
  <c r="R285" i="3"/>
  <c r="R286" i="3" s="1"/>
  <c r="X285" i="3"/>
  <c r="X286" i="3" s="1"/>
  <c r="M285" i="3"/>
  <c r="M286" i="3" s="1"/>
  <c r="H285" i="3"/>
  <c r="H286" i="3" s="1"/>
  <c r="T292" i="3"/>
  <c r="T293" i="3" s="1"/>
  <c r="U292" i="3"/>
  <c r="U293" i="3" s="1"/>
  <c r="W187" i="3"/>
  <c r="W188" i="3" s="1"/>
  <c r="V117" i="3"/>
  <c r="V118" i="3" s="1"/>
  <c r="I117" i="3"/>
  <c r="I118" i="3" s="1"/>
  <c r="O138" i="3"/>
  <c r="O139" i="3" s="1"/>
  <c r="F138" i="3"/>
  <c r="F139" i="3" s="1"/>
  <c r="T138" i="3"/>
  <c r="T139" i="3" s="1"/>
  <c r="Q187" i="3"/>
  <c r="Q188" i="3" s="1"/>
  <c r="H187" i="3"/>
  <c r="H188" i="3" s="1"/>
  <c r="R229" i="3"/>
  <c r="R230" i="3" s="1"/>
  <c r="M229" i="3"/>
  <c r="M230" i="3" s="1"/>
  <c r="V250" i="3"/>
  <c r="V251" i="3" s="1"/>
  <c r="Q250" i="3"/>
  <c r="Q251" i="3" s="1"/>
  <c r="K292" i="3"/>
  <c r="K293" i="3" s="1"/>
  <c r="V292" i="3"/>
  <c r="V293" i="3" s="1"/>
  <c r="L292" i="3"/>
  <c r="L293" i="3" s="1"/>
  <c r="R33" i="3"/>
  <c r="R34" i="3" s="1"/>
  <c r="X54" i="3"/>
  <c r="X55" i="3" s="1"/>
  <c r="E68" i="3"/>
  <c r="E69" i="3" s="1"/>
  <c r="E70" i="3" s="1"/>
  <c r="H12" i="3"/>
  <c r="H13" i="3" s="1"/>
  <c r="L12" i="3"/>
  <c r="L13" i="3" s="1"/>
  <c r="P12" i="3"/>
  <c r="P13" i="3" s="1"/>
  <c r="T12" i="3"/>
  <c r="T13" i="3" s="1"/>
  <c r="X12" i="3"/>
  <c r="X13" i="3" s="1"/>
  <c r="N13" i="4"/>
  <c r="O13" i="4" s="1"/>
  <c r="C71" i="3" s="1"/>
  <c r="U71" i="3" s="1"/>
  <c r="U72" i="3" s="1"/>
  <c r="S26" i="3"/>
  <c r="S27" i="3" s="1"/>
  <c r="U26" i="3"/>
  <c r="U27" i="3" s="1"/>
  <c r="E26" i="3"/>
  <c r="E27" i="3" s="1"/>
  <c r="E28" i="3" s="1"/>
  <c r="F28" i="3" s="1"/>
  <c r="L26" i="3"/>
  <c r="L27" i="3" s="1"/>
  <c r="P33" i="3"/>
  <c r="P34" i="3" s="1"/>
  <c r="S54" i="3"/>
  <c r="S55" i="3" s="1"/>
  <c r="Q54" i="3"/>
  <c r="Q55" i="3" s="1"/>
  <c r="P68" i="3"/>
  <c r="P69" i="3" s="1"/>
  <c r="K75" i="3"/>
  <c r="K76" i="3" s="1"/>
  <c r="L78" i="3"/>
  <c r="L79" i="3" s="1"/>
  <c r="J75" i="3"/>
  <c r="J76" i="3" s="1"/>
  <c r="G78" i="3"/>
  <c r="G79" i="3" s="1"/>
  <c r="I75" i="3"/>
  <c r="I76" i="3" s="1"/>
  <c r="K103" i="3"/>
  <c r="K104" i="3" s="1"/>
  <c r="S117" i="3"/>
  <c r="S118" i="3" s="1"/>
  <c r="X117" i="3"/>
  <c r="X118" i="3" s="1"/>
  <c r="R117" i="3"/>
  <c r="R118" i="3" s="1"/>
  <c r="U117" i="3"/>
  <c r="U118" i="3" s="1"/>
  <c r="E117" i="3"/>
  <c r="E118" i="3" s="1"/>
  <c r="E119" i="3" s="1"/>
  <c r="G138" i="3"/>
  <c r="G139" i="3" s="1"/>
  <c r="N138" i="3"/>
  <c r="N139" i="3" s="1"/>
  <c r="P138" i="3"/>
  <c r="P139" i="3" s="1"/>
  <c r="I138" i="3"/>
  <c r="I139" i="3" s="1"/>
  <c r="J145" i="3"/>
  <c r="J146" i="3" s="1"/>
  <c r="K152" i="3"/>
  <c r="K153" i="3" s="1"/>
  <c r="V152" i="3"/>
  <c r="V153" i="3" s="1"/>
  <c r="F152" i="3"/>
  <c r="F153" i="3" s="1"/>
  <c r="F154" i="3" s="1"/>
  <c r="M152" i="3"/>
  <c r="M153" i="3" s="1"/>
  <c r="H152" i="3"/>
  <c r="H153" i="3" s="1"/>
  <c r="J187" i="3"/>
  <c r="J188" i="3" s="1"/>
  <c r="M187" i="3"/>
  <c r="M188" i="3" s="1"/>
  <c r="T187" i="3"/>
  <c r="T188" i="3" s="1"/>
  <c r="G229" i="3"/>
  <c r="G230" i="3" s="1"/>
  <c r="N229" i="3"/>
  <c r="N230" i="3" s="1"/>
  <c r="P229" i="3"/>
  <c r="P230" i="3" s="1"/>
  <c r="I229" i="3"/>
  <c r="I230" i="3" s="1"/>
  <c r="R236" i="3"/>
  <c r="R237" i="3" s="1"/>
  <c r="S250" i="3"/>
  <c r="S251" i="3" s="1"/>
  <c r="P250" i="3"/>
  <c r="P251" i="3" s="1"/>
  <c r="N250" i="3"/>
  <c r="N251" i="3" s="1"/>
  <c r="L250" i="3"/>
  <c r="L251" i="3" s="1"/>
  <c r="I250" i="3"/>
  <c r="I251" i="3" s="1"/>
  <c r="S292" i="3"/>
  <c r="S293" i="3" s="1"/>
  <c r="Q292" i="3"/>
  <c r="Q293" i="3" s="1"/>
  <c r="P292" i="3"/>
  <c r="P293" i="3" s="1"/>
  <c r="N292" i="3"/>
  <c r="N293" i="3" s="1"/>
  <c r="I292" i="3"/>
  <c r="I293" i="3" s="1"/>
  <c r="R26" i="3"/>
  <c r="R27" i="3" s="1"/>
  <c r="G187" i="3"/>
  <c r="G188" i="3" s="1"/>
  <c r="E12" i="3"/>
  <c r="E13" i="3" s="1"/>
  <c r="E14" i="3" s="1"/>
  <c r="F14" i="3" s="1"/>
  <c r="I12" i="3"/>
  <c r="I13" i="3" s="1"/>
  <c r="M12" i="3"/>
  <c r="M13" i="3" s="1"/>
  <c r="Q12" i="3"/>
  <c r="Q13" i="3" s="1"/>
  <c r="N25" i="4"/>
  <c r="O25" i="4" s="1"/>
  <c r="C155" i="3" s="1"/>
  <c r="M155" i="3" s="1"/>
  <c r="M156" i="3" s="1"/>
  <c r="N30" i="4"/>
  <c r="O30" i="4" s="1"/>
  <c r="C190" i="3" s="1"/>
  <c r="O26" i="3"/>
  <c r="O27" i="3" s="1"/>
  <c r="Q26" i="3"/>
  <c r="Q27" i="3" s="1"/>
  <c r="X26" i="3"/>
  <c r="X27" i="3" s="1"/>
  <c r="H26" i="3"/>
  <c r="H27" i="3" s="1"/>
  <c r="M33" i="3"/>
  <c r="M34" i="3" s="1"/>
  <c r="T54" i="3"/>
  <c r="T55" i="3" s="1"/>
  <c r="P54" i="3"/>
  <c r="P55" i="3" s="1"/>
  <c r="K68" i="3"/>
  <c r="K69" i="3" s="1"/>
  <c r="G75" i="3"/>
  <c r="G76" i="3" s="1"/>
  <c r="V75" i="3"/>
  <c r="V76" i="3" s="1"/>
  <c r="F75" i="3"/>
  <c r="F76" i="3" s="1"/>
  <c r="U75" i="3"/>
  <c r="U76" i="3" s="1"/>
  <c r="E75" i="3"/>
  <c r="E76" i="3" s="1"/>
  <c r="E77" i="3" s="1"/>
  <c r="O117" i="3"/>
  <c r="O118" i="3" s="1"/>
  <c r="P117" i="3"/>
  <c r="P118" i="3" s="1"/>
  <c r="N117" i="3"/>
  <c r="N118" i="3" s="1"/>
  <c r="Q117" i="3"/>
  <c r="Q118" i="3" s="1"/>
  <c r="T117" i="3"/>
  <c r="T118" i="3" s="1"/>
  <c r="S138" i="3"/>
  <c r="S139" i="3" s="1"/>
  <c r="H138" i="3"/>
  <c r="H139" i="3" s="1"/>
  <c r="J138" i="3"/>
  <c r="J139" i="3" s="1"/>
  <c r="U138" i="3"/>
  <c r="U139" i="3" s="1"/>
  <c r="E138" i="3"/>
  <c r="E139" i="3" s="1"/>
  <c r="E140" i="3" s="1"/>
  <c r="F140" i="3" s="1"/>
  <c r="G152" i="3"/>
  <c r="G153" i="3" s="1"/>
  <c r="R152" i="3"/>
  <c r="R153" i="3" s="1"/>
  <c r="P152" i="3"/>
  <c r="P153" i="3" s="1"/>
  <c r="I152" i="3"/>
  <c r="I153" i="3" s="1"/>
  <c r="F187" i="3"/>
  <c r="F188" i="3" s="1"/>
  <c r="I187" i="3"/>
  <c r="I188" i="3" s="1"/>
  <c r="S229" i="3"/>
  <c r="S230" i="3" s="1"/>
  <c r="L229" i="3"/>
  <c r="L230" i="3" s="1"/>
  <c r="J229" i="3"/>
  <c r="J230" i="3" s="1"/>
  <c r="U229" i="3"/>
  <c r="U230" i="3" s="1"/>
  <c r="E229" i="3"/>
  <c r="E230" i="3" s="1"/>
  <c r="E231" i="3" s="1"/>
  <c r="F231" i="3" s="1"/>
  <c r="G231" i="3" s="1"/>
  <c r="H231" i="3" s="1"/>
  <c r="I231" i="3" s="1"/>
  <c r="J231" i="3" s="1"/>
  <c r="K231" i="3" s="1"/>
  <c r="L231" i="3" s="1"/>
  <c r="M231" i="3" s="1"/>
  <c r="N231" i="3" s="1"/>
  <c r="O231" i="3" s="1"/>
  <c r="P231" i="3" s="1"/>
  <c r="Q231" i="3" s="1"/>
  <c r="R231" i="3" s="1"/>
  <c r="S231" i="3" s="1"/>
  <c r="T231" i="3" s="1"/>
  <c r="U231" i="3" s="1"/>
  <c r="V231" i="3" s="1"/>
  <c r="W231" i="3" s="1"/>
  <c r="X231" i="3" s="1"/>
  <c r="C231" i="3" s="1"/>
  <c r="T36" i="4" s="1"/>
  <c r="O250" i="3"/>
  <c r="O251" i="3" s="1"/>
  <c r="H250" i="3"/>
  <c r="H251" i="3" s="1"/>
  <c r="J250" i="3"/>
  <c r="J251" i="3" s="1"/>
  <c r="U250" i="3"/>
  <c r="U251" i="3" s="1"/>
  <c r="E250" i="3"/>
  <c r="E251" i="3" s="1"/>
  <c r="E252" i="3" s="1"/>
  <c r="O292" i="3"/>
  <c r="O293" i="3" s="1"/>
  <c r="M292" i="3"/>
  <c r="M293" i="3" s="1"/>
  <c r="H292" i="3"/>
  <c r="H293" i="3" s="1"/>
  <c r="J292" i="3"/>
  <c r="J293" i="3" s="1"/>
  <c r="X292" i="3"/>
  <c r="X293" i="3" s="1"/>
  <c r="V215" i="3"/>
  <c r="V216" i="3" s="1"/>
  <c r="F215" i="3"/>
  <c r="F216" i="3" s="1"/>
  <c r="R215" i="3"/>
  <c r="R216" i="3" s="1"/>
  <c r="W215" i="3"/>
  <c r="W216" i="3" s="1"/>
  <c r="N215" i="3"/>
  <c r="N216" i="3" s="1"/>
  <c r="J215" i="3"/>
  <c r="J216" i="3" s="1"/>
  <c r="P215" i="3"/>
  <c r="P216" i="3" s="1"/>
  <c r="E215" i="3"/>
  <c r="E216" i="3" s="1"/>
  <c r="E217" i="3" s="1"/>
  <c r="U215" i="3"/>
  <c r="U216" i="3" s="1"/>
  <c r="K215" i="3"/>
  <c r="K216" i="3" s="1"/>
  <c r="T215" i="3"/>
  <c r="T216" i="3" s="1"/>
  <c r="I215" i="3"/>
  <c r="I216" i="3" s="1"/>
  <c r="O215" i="3"/>
  <c r="O216" i="3" s="1"/>
  <c r="H215" i="3"/>
  <c r="H216" i="3" s="1"/>
  <c r="X215" i="3"/>
  <c r="X216" i="3" s="1"/>
  <c r="M215" i="3"/>
  <c r="M216" i="3" s="1"/>
  <c r="S215" i="3"/>
  <c r="S216" i="3" s="1"/>
  <c r="G215" i="3"/>
  <c r="G216" i="3" s="1"/>
  <c r="Q215" i="3"/>
  <c r="Q216" i="3" s="1"/>
  <c r="U155" i="3"/>
  <c r="U156" i="3" s="1"/>
  <c r="N155" i="3"/>
  <c r="N156" i="3" s="1"/>
  <c r="K155" i="3"/>
  <c r="K156" i="3" s="1"/>
  <c r="Q155" i="3"/>
  <c r="Q156" i="3" s="1"/>
  <c r="T155" i="3"/>
  <c r="T156" i="3" s="1"/>
  <c r="S155" i="3"/>
  <c r="S156" i="3" s="1"/>
  <c r="X155" i="3"/>
  <c r="X156" i="3" s="1"/>
  <c r="N32" i="4"/>
  <c r="O32" i="4" s="1"/>
  <c r="C204" i="3" s="1"/>
  <c r="N16" i="4"/>
  <c r="O16" i="4" s="1"/>
  <c r="C92" i="3" s="1"/>
  <c r="N35" i="4"/>
  <c r="O35" i="4" s="1"/>
  <c r="C225" i="3" s="1"/>
  <c r="N19" i="4"/>
  <c r="O19" i="4" s="1"/>
  <c r="C113" i="3" s="1"/>
  <c r="W190" i="3"/>
  <c r="W191" i="3" s="1"/>
  <c r="S190" i="3"/>
  <c r="S191" i="3" s="1"/>
  <c r="N190" i="3"/>
  <c r="N191" i="3" s="1"/>
  <c r="I190" i="3"/>
  <c r="I191" i="3" s="1"/>
  <c r="X190" i="3"/>
  <c r="X191" i="3" s="1"/>
  <c r="F190" i="3"/>
  <c r="F191" i="3" s="1"/>
  <c r="E190" i="3"/>
  <c r="E191" i="3" s="1"/>
  <c r="E192" i="3" s="1"/>
  <c r="G190" i="3"/>
  <c r="G191" i="3" s="1"/>
  <c r="K190" i="3"/>
  <c r="K191" i="3" s="1"/>
  <c r="J190" i="3"/>
  <c r="J191" i="3" s="1"/>
  <c r="M190" i="3"/>
  <c r="M191" i="3" s="1"/>
  <c r="Q190" i="3"/>
  <c r="Q191" i="3" s="1"/>
  <c r="O190" i="3"/>
  <c r="O191" i="3" s="1"/>
  <c r="R190" i="3"/>
  <c r="R191" i="3" s="1"/>
  <c r="V190" i="3"/>
  <c r="V191" i="3" s="1"/>
  <c r="L190" i="3"/>
  <c r="L191" i="3" s="1"/>
  <c r="U190" i="3"/>
  <c r="U191" i="3" s="1"/>
  <c r="P190" i="3"/>
  <c r="P191" i="3" s="1"/>
  <c r="T190" i="3"/>
  <c r="T191" i="3" s="1"/>
  <c r="N78" i="3"/>
  <c r="N79" i="3" s="1"/>
  <c r="F78" i="3"/>
  <c r="F79" i="3" s="1"/>
  <c r="U78" i="3"/>
  <c r="U79" i="3" s="1"/>
  <c r="V78" i="3"/>
  <c r="V79" i="3" s="1"/>
  <c r="R78" i="3"/>
  <c r="R79" i="3" s="1"/>
  <c r="J78" i="3"/>
  <c r="J79" i="3" s="1"/>
  <c r="O33" i="3"/>
  <c r="O34" i="3" s="1"/>
  <c r="J33" i="3"/>
  <c r="J34" i="3" s="1"/>
  <c r="V33" i="3"/>
  <c r="V34" i="3" s="1"/>
  <c r="I33" i="3"/>
  <c r="I34" i="3" s="1"/>
  <c r="O54" i="3"/>
  <c r="O55" i="3" s="1"/>
  <c r="H54" i="3"/>
  <c r="H55" i="3" s="1"/>
  <c r="N54" i="3"/>
  <c r="N55" i="3" s="1"/>
  <c r="L54" i="3"/>
  <c r="L55" i="3" s="1"/>
  <c r="M54" i="3"/>
  <c r="M55" i="3" s="1"/>
  <c r="E71" i="3"/>
  <c r="E72" i="3" s="1"/>
  <c r="E73" i="3" s="1"/>
  <c r="G68" i="3"/>
  <c r="G69" i="3" s="1"/>
  <c r="L71" i="3"/>
  <c r="L72" i="3" s="1"/>
  <c r="Q68" i="3"/>
  <c r="Q69" i="3" s="1"/>
  <c r="F71" i="3"/>
  <c r="F72" i="3" s="1"/>
  <c r="L68" i="3"/>
  <c r="L69" i="3" s="1"/>
  <c r="I78" i="3"/>
  <c r="I79" i="3" s="1"/>
  <c r="X78" i="3"/>
  <c r="X79" i="3" s="1"/>
  <c r="H78" i="3"/>
  <c r="H79" i="3" s="1"/>
  <c r="S78" i="3"/>
  <c r="S79" i="3" s="1"/>
  <c r="I166" i="3"/>
  <c r="I167" i="3" s="1"/>
  <c r="H190" i="3"/>
  <c r="H191" i="3" s="1"/>
  <c r="I71" i="3"/>
  <c r="I72" i="3" s="1"/>
  <c r="W145" i="3"/>
  <c r="W146" i="3" s="1"/>
  <c r="I145" i="3"/>
  <c r="I146" i="3" s="1"/>
  <c r="N145" i="3"/>
  <c r="N146" i="3" s="1"/>
  <c r="L145" i="3"/>
  <c r="L146" i="3" s="1"/>
  <c r="O145" i="3"/>
  <c r="O146" i="3" s="1"/>
  <c r="H145" i="3"/>
  <c r="H146" i="3" s="1"/>
  <c r="M145" i="3"/>
  <c r="M146" i="3" s="1"/>
  <c r="P145" i="3"/>
  <c r="P146" i="3" s="1"/>
  <c r="R145" i="3"/>
  <c r="R146" i="3" s="1"/>
  <c r="X145" i="3"/>
  <c r="X146" i="3" s="1"/>
  <c r="S145" i="3"/>
  <c r="S146" i="3" s="1"/>
  <c r="T145" i="3"/>
  <c r="T146" i="3" s="1"/>
  <c r="Q145" i="3"/>
  <c r="Q146" i="3" s="1"/>
  <c r="F145" i="3"/>
  <c r="F146" i="3" s="1"/>
  <c r="V145" i="3"/>
  <c r="V146" i="3" s="1"/>
  <c r="G145" i="3"/>
  <c r="G146" i="3" s="1"/>
  <c r="W278" i="3"/>
  <c r="W279" i="3" s="1"/>
  <c r="E278" i="3"/>
  <c r="E279" i="3" s="1"/>
  <c r="E280" i="3" s="1"/>
  <c r="U278" i="3"/>
  <c r="U279" i="3" s="1"/>
  <c r="J278" i="3"/>
  <c r="J279" i="3" s="1"/>
  <c r="K278" i="3"/>
  <c r="K279" i="3" s="1"/>
  <c r="I278" i="3"/>
  <c r="I279" i="3" s="1"/>
  <c r="N278" i="3"/>
  <c r="N279" i="3" s="1"/>
  <c r="L278" i="3"/>
  <c r="L279" i="3" s="1"/>
  <c r="O278" i="3"/>
  <c r="O279" i="3" s="1"/>
  <c r="H278" i="3"/>
  <c r="H279" i="3" s="1"/>
  <c r="M278" i="3"/>
  <c r="M279" i="3" s="1"/>
  <c r="P278" i="3"/>
  <c r="P279" i="3" s="1"/>
  <c r="R278" i="3"/>
  <c r="R279" i="3" s="1"/>
  <c r="X278" i="3"/>
  <c r="X279" i="3" s="1"/>
  <c r="S278" i="3"/>
  <c r="S279" i="3" s="1"/>
  <c r="F278" i="3"/>
  <c r="F279" i="3" s="1"/>
  <c r="T278" i="3"/>
  <c r="T279" i="3" s="1"/>
  <c r="V278" i="3"/>
  <c r="V279" i="3" s="1"/>
  <c r="Q278" i="3"/>
  <c r="Q279" i="3" s="1"/>
  <c r="W236" i="3"/>
  <c r="W237" i="3" s="1"/>
  <c r="X236" i="3"/>
  <c r="X237" i="3" s="1"/>
  <c r="Q236" i="3"/>
  <c r="Q237" i="3" s="1"/>
  <c r="F236" i="3"/>
  <c r="F237" i="3" s="1"/>
  <c r="V236" i="3"/>
  <c r="V237" i="3" s="1"/>
  <c r="G236" i="3"/>
  <c r="G237" i="3" s="1"/>
  <c r="E236" i="3"/>
  <c r="E237" i="3" s="1"/>
  <c r="E238" i="3" s="1"/>
  <c r="U236" i="3"/>
  <c r="U237" i="3" s="1"/>
  <c r="J236" i="3"/>
  <c r="J237" i="3" s="1"/>
  <c r="K236" i="3"/>
  <c r="K237" i="3" s="1"/>
  <c r="I236" i="3"/>
  <c r="I237" i="3" s="1"/>
  <c r="N236" i="3"/>
  <c r="N237" i="3" s="1"/>
  <c r="L236" i="3"/>
  <c r="L237" i="3" s="1"/>
  <c r="O236" i="3"/>
  <c r="O237" i="3" s="1"/>
  <c r="M236" i="3"/>
  <c r="M237" i="3" s="1"/>
  <c r="T236" i="3"/>
  <c r="T237" i="3" s="1"/>
  <c r="P236" i="3"/>
  <c r="P237" i="3" s="1"/>
  <c r="S236" i="3"/>
  <c r="S237" i="3" s="1"/>
  <c r="V295" i="3"/>
  <c r="V296" i="3" s="1"/>
  <c r="O295" i="3"/>
  <c r="O296" i="3" s="1"/>
  <c r="G295" i="3"/>
  <c r="G296" i="3" s="1"/>
  <c r="W295" i="3"/>
  <c r="W296" i="3" s="1"/>
  <c r="K295" i="3"/>
  <c r="K296" i="3" s="1"/>
  <c r="P295" i="3"/>
  <c r="P296" i="3" s="1"/>
  <c r="Q295" i="3"/>
  <c r="Q296" i="3" s="1"/>
  <c r="J295" i="3"/>
  <c r="J296" i="3" s="1"/>
  <c r="S295" i="3"/>
  <c r="S296" i="3" s="1"/>
  <c r="T295" i="3"/>
  <c r="T296" i="3" s="1"/>
  <c r="E295" i="3"/>
  <c r="E296" i="3" s="1"/>
  <c r="E297" i="3" s="1"/>
  <c r="R295" i="3"/>
  <c r="R296" i="3" s="1"/>
  <c r="F295" i="3"/>
  <c r="F296" i="3" s="1"/>
  <c r="H295" i="3"/>
  <c r="H296" i="3" s="1"/>
  <c r="X295" i="3"/>
  <c r="X296" i="3" s="1"/>
  <c r="I295" i="3"/>
  <c r="I296" i="3" s="1"/>
  <c r="U295" i="3"/>
  <c r="U296" i="3" s="1"/>
  <c r="N295" i="3"/>
  <c r="N296" i="3" s="1"/>
  <c r="M295" i="3"/>
  <c r="M296" i="3" s="1"/>
  <c r="K33" i="3"/>
  <c r="K34" i="3" s="1"/>
  <c r="T33" i="3"/>
  <c r="T34" i="3" s="1"/>
  <c r="N33" i="3"/>
  <c r="N34" i="3" s="1"/>
  <c r="U33" i="3"/>
  <c r="U34" i="3" s="1"/>
  <c r="E33" i="3"/>
  <c r="E34" i="3" s="1"/>
  <c r="E35" i="3" s="1"/>
  <c r="K54" i="3"/>
  <c r="K55" i="3" s="1"/>
  <c r="J54" i="3"/>
  <c r="J55" i="3" s="1"/>
  <c r="I54" i="3"/>
  <c r="I55" i="3" s="1"/>
  <c r="Q71" i="3"/>
  <c r="Q72" i="3" s="1"/>
  <c r="S68" i="3"/>
  <c r="S69" i="3" s="1"/>
  <c r="X71" i="3"/>
  <c r="X72" i="3" s="1"/>
  <c r="K71" i="3"/>
  <c r="K72" i="3" s="1"/>
  <c r="M68" i="3"/>
  <c r="M69" i="3" s="1"/>
  <c r="R71" i="3"/>
  <c r="R72" i="3" s="1"/>
  <c r="X68" i="3"/>
  <c r="X69" i="3" s="1"/>
  <c r="E78" i="3"/>
  <c r="E79" i="3" s="1"/>
  <c r="E80" i="3" s="1"/>
  <c r="T78" i="3"/>
  <c r="T79" i="3" s="1"/>
  <c r="O78" i="3"/>
  <c r="O79" i="3" s="1"/>
  <c r="U145" i="3"/>
  <c r="U146" i="3" s="1"/>
  <c r="W155" i="3"/>
  <c r="W156" i="3" s="1"/>
  <c r="L295" i="3"/>
  <c r="L296" i="3" s="1"/>
  <c r="V155" i="3"/>
  <c r="V156" i="3" s="1"/>
  <c r="W257" i="3"/>
  <c r="W258" i="3" s="1"/>
  <c r="M257" i="3"/>
  <c r="M258" i="3" s="1"/>
  <c r="H257" i="3"/>
  <c r="H258" i="3" s="1"/>
  <c r="N257" i="3"/>
  <c r="N258" i="3" s="1"/>
  <c r="L257" i="3"/>
  <c r="L258" i="3" s="1"/>
  <c r="O257" i="3"/>
  <c r="O258" i="3" s="1"/>
  <c r="P257" i="3"/>
  <c r="P258" i="3" s="1"/>
  <c r="Q257" i="3"/>
  <c r="Q258" i="3" s="1"/>
  <c r="T257" i="3"/>
  <c r="T258" i="3" s="1"/>
  <c r="R257" i="3"/>
  <c r="R258" i="3" s="1"/>
  <c r="X257" i="3"/>
  <c r="X258" i="3" s="1"/>
  <c r="S257" i="3"/>
  <c r="S258" i="3" s="1"/>
  <c r="E257" i="3"/>
  <c r="E258" i="3" s="1"/>
  <c r="E259" i="3" s="1"/>
  <c r="U257" i="3"/>
  <c r="U258" i="3" s="1"/>
  <c r="F257" i="3"/>
  <c r="F258" i="3" s="1"/>
  <c r="V257" i="3"/>
  <c r="V258" i="3" s="1"/>
  <c r="G257" i="3"/>
  <c r="G258" i="3" s="1"/>
  <c r="I257" i="3"/>
  <c r="I258" i="3" s="1"/>
  <c r="K257" i="3"/>
  <c r="K258" i="3" s="1"/>
  <c r="W166" i="3"/>
  <c r="W167" i="3" s="1"/>
  <c r="S166" i="3"/>
  <c r="S167" i="3" s="1"/>
  <c r="O166" i="3"/>
  <c r="O167" i="3" s="1"/>
  <c r="G166" i="3"/>
  <c r="G167" i="3" s="1"/>
  <c r="K166" i="3"/>
  <c r="K167" i="3" s="1"/>
  <c r="L166" i="3"/>
  <c r="L167" i="3" s="1"/>
  <c r="M166" i="3"/>
  <c r="M167" i="3" s="1"/>
  <c r="H166" i="3"/>
  <c r="H167" i="3" s="1"/>
  <c r="J166" i="3"/>
  <c r="J167" i="3" s="1"/>
  <c r="T166" i="3"/>
  <c r="T167" i="3" s="1"/>
  <c r="Q166" i="3"/>
  <c r="Q167" i="3" s="1"/>
  <c r="P166" i="3"/>
  <c r="P167" i="3" s="1"/>
  <c r="N166" i="3"/>
  <c r="N167" i="3" s="1"/>
  <c r="V166" i="3"/>
  <c r="V167" i="3" s="1"/>
  <c r="E166" i="3"/>
  <c r="E167" i="3" s="1"/>
  <c r="E168" i="3" s="1"/>
  <c r="F168" i="3" s="1"/>
  <c r="U166" i="3"/>
  <c r="U167" i="3" s="1"/>
  <c r="X166" i="3"/>
  <c r="X167" i="3" s="1"/>
  <c r="R166" i="3"/>
  <c r="R167" i="3" s="1"/>
  <c r="R68" i="3"/>
  <c r="R69" i="3" s="1"/>
  <c r="V68" i="3"/>
  <c r="V69" i="3" s="1"/>
  <c r="J68" i="3"/>
  <c r="J69" i="3" s="1"/>
  <c r="F68" i="3"/>
  <c r="F69" i="3" s="1"/>
  <c r="N68" i="3"/>
  <c r="N69" i="3" s="1"/>
  <c r="W68" i="3"/>
  <c r="W69" i="3" s="1"/>
  <c r="W103" i="3"/>
  <c r="W104" i="3" s="1"/>
  <c r="M103" i="3"/>
  <c r="M104" i="3" s="1"/>
  <c r="H103" i="3"/>
  <c r="H104" i="3" s="1"/>
  <c r="N103" i="3"/>
  <c r="N104" i="3" s="1"/>
  <c r="L103" i="3"/>
  <c r="L104" i="3" s="1"/>
  <c r="O103" i="3"/>
  <c r="O104" i="3" s="1"/>
  <c r="P103" i="3"/>
  <c r="P104" i="3" s="1"/>
  <c r="Q103" i="3"/>
  <c r="Q104" i="3" s="1"/>
  <c r="T103" i="3"/>
  <c r="T104" i="3" s="1"/>
  <c r="R103" i="3"/>
  <c r="R104" i="3" s="1"/>
  <c r="X103" i="3"/>
  <c r="X104" i="3" s="1"/>
  <c r="S103" i="3"/>
  <c r="S104" i="3" s="1"/>
  <c r="E103" i="3"/>
  <c r="E104" i="3" s="1"/>
  <c r="E105" i="3" s="1"/>
  <c r="U103" i="3"/>
  <c r="U104" i="3" s="1"/>
  <c r="F103" i="3"/>
  <c r="F104" i="3" s="1"/>
  <c r="V103" i="3"/>
  <c r="V104" i="3" s="1"/>
  <c r="G103" i="3"/>
  <c r="G104" i="3" s="1"/>
  <c r="G33" i="3"/>
  <c r="G34" i="3" s="1"/>
  <c r="H33" i="3"/>
  <c r="H34" i="3" s="1"/>
  <c r="F33" i="3"/>
  <c r="F34" i="3" s="1"/>
  <c r="Q33" i="3"/>
  <c r="Q34" i="3" s="1"/>
  <c r="X33" i="3"/>
  <c r="X34" i="3" s="1"/>
  <c r="G54" i="3"/>
  <c r="G55" i="3" s="1"/>
  <c r="V54" i="3"/>
  <c r="V55" i="3" s="1"/>
  <c r="F54" i="3"/>
  <c r="F55" i="3" s="1"/>
  <c r="U54" i="3"/>
  <c r="U55" i="3" s="1"/>
  <c r="E54" i="3"/>
  <c r="E55" i="3" s="1"/>
  <c r="E56" i="3" s="1"/>
  <c r="M71" i="3"/>
  <c r="M72" i="3" s="1"/>
  <c r="O68" i="3"/>
  <c r="O69" i="3" s="1"/>
  <c r="T71" i="3"/>
  <c r="T72" i="3" s="1"/>
  <c r="G71" i="3"/>
  <c r="G72" i="3" s="1"/>
  <c r="I68" i="3"/>
  <c r="I69" i="3" s="1"/>
  <c r="N71" i="3"/>
  <c r="N72" i="3" s="1"/>
  <c r="T68" i="3"/>
  <c r="T69" i="3" s="1"/>
  <c r="Q78" i="3"/>
  <c r="Q79" i="3" s="1"/>
  <c r="P78" i="3"/>
  <c r="P79" i="3" s="1"/>
  <c r="K78" i="3"/>
  <c r="K79" i="3" s="1"/>
  <c r="J103" i="3"/>
  <c r="J104" i="3" s="1"/>
  <c r="E145" i="3"/>
  <c r="E146" i="3" s="1"/>
  <c r="E147" i="3" s="1"/>
  <c r="G155" i="3"/>
  <c r="G156" i="3" s="1"/>
  <c r="G278" i="3"/>
  <c r="G279" i="3" s="1"/>
  <c r="F133" i="3"/>
  <c r="V26" i="3"/>
  <c r="V27" i="3" s="1"/>
  <c r="N26" i="3"/>
  <c r="N27" i="3" s="1"/>
  <c r="J26" i="3"/>
  <c r="J27" i="3" s="1"/>
  <c r="K187" i="3"/>
  <c r="K188" i="3" s="1"/>
  <c r="S187" i="3"/>
  <c r="S188" i="3" s="1"/>
  <c r="O187" i="3"/>
  <c r="O188" i="3" s="1"/>
  <c r="V187" i="3"/>
  <c r="V188" i="3" s="1"/>
  <c r="S89" i="3"/>
  <c r="S90" i="3" s="1"/>
  <c r="W89" i="3"/>
  <c r="W90" i="3" s="1"/>
  <c r="K89" i="3"/>
  <c r="K90" i="3" s="1"/>
  <c r="G89" i="3"/>
  <c r="G90" i="3" s="1"/>
  <c r="W47" i="3"/>
  <c r="W48" i="3" s="1"/>
  <c r="O47" i="3"/>
  <c r="O48" i="3" s="1"/>
  <c r="K47" i="3"/>
  <c r="K48" i="3" s="1"/>
  <c r="S19" i="3"/>
  <c r="S20" i="3" s="1"/>
  <c r="K19" i="3"/>
  <c r="K20" i="3" s="1"/>
  <c r="U19" i="3"/>
  <c r="U20" i="3" s="1"/>
  <c r="R19" i="3"/>
  <c r="R20" i="3" s="1"/>
  <c r="J19" i="3"/>
  <c r="J20" i="3" s="1"/>
  <c r="N19" i="3"/>
  <c r="N20" i="3" s="1"/>
  <c r="W19" i="3"/>
  <c r="W20" i="3" s="1"/>
  <c r="O19" i="3"/>
  <c r="O20" i="3" s="1"/>
  <c r="G19" i="3"/>
  <c r="G20" i="3" s="1"/>
  <c r="V19" i="3"/>
  <c r="V20" i="3" s="1"/>
  <c r="F19" i="3"/>
  <c r="F20" i="3" s="1"/>
  <c r="F294" i="3"/>
  <c r="F210" i="3"/>
  <c r="G210" i="3" s="1"/>
  <c r="F273" i="3"/>
  <c r="F266" i="3"/>
  <c r="G266" i="3" s="1"/>
  <c r="H266" i="3" s="1"/>
  <c r="I266" i="3" s="1"/>
  <c r="J266" i="3" s="1"/>
  <c r="K266" i="3" s="1"/>
  <c r="L266" i="3" s="1"/>
  <c r="F224" i="3"/>
  <c r="G224" i="3" s="1"/>
  <c r="H224" i="3" s="1"/>
  <c r="F182" i="3"/>
  <c r="G182" i="3" s="1"/>
  <c r="H182" i="3" s="1"/>
  <c r="F161" i="3"/>
  <c r="G161" i="3" s="1"/>
  <c r="F126" i="3"/>
  <c r="G126" i="3" s="1"/>
  <c r="H126" i="3" s="1"/>
  <c r="I126" i="3" s="1"/>
  <c r="J126" i="3" s="1"/>
  <c r="K126" i="3" s="1"/>
  <c r="L126" i="3" s="1"/>
  <c r="F112" i="3"/>
  <c r="G112" i="3" s="1"/>
  <c r="H112" i="3" s="1"/>
  <c r="I112" i="3" s="1"/>
  <c r="F63" i="3"/>
  <c r="G63" i="3" s="1"/>
  <c r="H63" i="3" s="1"/>
  <c r="I63" i="3" s="1"/>
  <c r="J63" i="3" s="1"/>
  <c r="K63" i="3" s="1"/>
  <c r="L63" i="3" s="1"/>
  <c r="M63" i="3" s="1"/>
  <c r="N63" i="3" s="1"/>
  <c r="O63" i="3" s="1"/>
  <c r="P63" i="3" s="1"/>
  <c r="Q63" i="3" s="1"/>
  <c r="R63" i="3" s="1"/>
  <c r="S63" i="3" s="1"/>
  <c r="F42" i="3"/>
  <c r="G42" i="3" s="1"/>
  <c r="H42" i="3" s="1"/>
  <c r="G28" i="3"/>
  <c r="H28" i="3" s="1"/>
  <c r="I28" i="3" s="1"/>
  <c r="C5" i="3"/>
  <c r="S46" i="4"/>
  <c r="B10" i="1" s="1"/>
  <c r="N5" i="4"/>
  <c r="O5" i="4" s="1"/>
  <c r="C15" i="3" s="1"/>
  <c r="M46" i="4"/>
  <c r="N38" i="4"/>
  <c r="O38" i="4" s="1"/>
  <c r="C246" i="3" s="1"/>
  <c r="N18" i="4"/>
  <c r="O18" i="4" s="1"/>
  <c r="C106" i="3" s="1"/>
  <c r="N41" i="4"/>
  <c r="O41" i="4" s="1"/>
  <c r="C267" i="3" s="1"/>
  <c r="N21" i="4"/>
  <c r="O21" i="4" s="1"/>
  <c r="C127" i="3" s="1"/>
  <c r="N31" i="4"/>
  <c r="O31" i="4" s="1"/>
  <c r="C197" i="3" s="1"/>
  <c r="N15" i="4"/>
  <c r="O15" i="4" s="1"/>
  <c r="C85" i="3" s="1"/>
  <c r="N9" i="4"/>
  <c r="O9" i="4" s="1"/>
  <c r="C43" i="3" s="1"/>
  <c r="N33" i="4"/>
  <c r="O33" i="4" s="1"/>
  <c r="C211" i="3" s="1"/>
  <c r="N37" i="4"/>
  <c r="O37" i="4" s="1"/>
  <c r="C239" i="3" s="1"/>
  <c r="N44" i="4"/>
  <c r="O44" i="4" s="1"/>
  <c r="C288" i="3" s="1"/>
  <c r="N28" i="4"/>
  <c r="O28" i="4" s="1"/>
  <c r="C176" i="3" s="1"/>
  <c r="N12" i="4"/>
  <c r="O12" i="4" s="1"/>
  <c r="C64" i="3" s="1"/>
  <c r="N42" i="4"/>
  <c r="O42" i="4" s="1"/>
  <c r="C274" i="3" s="1"/>
  <c r="N22" i="4"/>
  <c r="O22" i="4" s="1"/>
  <c r="C134" i="3" s="1"/>
  <c r="N17" i="4"/>
  <c r="O17" i="4" s="1"/>
  <c r="C99" i="3" s="1"/>
  <c r="N40" i="4"/>
  <c r="O40" i="4" s="1"/>
  <c r="C260" i="3" s="1"/>
  <c r="N24" i="4"/>
  <c r="O24" i="4" s="1"/>
  <c r="C148" i="3" s="1"/>
  <c r="N8" i="4"/>
  <c r="O8" i="4" s="1"/>
  <c r="C36" i="3" s="1"/>
  <c r="N43" i="4"/>
  <c r="O43" i="4" s="1"/>
  <c r="C281" i="3" s="1"/>
  <c r="N27" i="4"/>
  <c r="O27" i="4" s="1"/>
  <c r="C169" i="3" s="1"/>
  <c r="N11" i="4"/>
  <c r="O11" i="4" s="1"/>
  <c r="C57" i="3" s="1"/>
  <c r="N26" i="4"/>
  <c r="O26" i="4" s="1"/>
  <c r="C162" i="3" s="1"/>
  <c r="N6" i="4"/>
  <c r="O6" i="4" s="1"/>
  <c r="C22" i="3" s="1"/>
  <c r="K46" i="4"/>
  <c r="N29" i="4"/>
  <c r="O29" i="4" s="1"/>
  <c r="C183" i="3" s="1"/>
  <c r="N36" i="4"/>
  <c r="O36" i="4" s="1"/>
  <c r="C232" i="3" s="1"/>
  <c r="N20" i="4"/>
  <c r="O20" i="4" s="1"/>
  <c r="C120" i="3" s="1"/>
  <c r="N4" i="4"/>
  <c r="N39" i="4"/>
  <c r="O39" i="4" s="1"/>
  <c r="C253" i="3" s="1"/>
  <c r="N23" i="4"/>
  <c r="O23" i="4" s="1"/>
  <c r="C141" i="3" s="1"/>
  <c r="N7" i="4"/>
  <c r="O7" i="4" s="1"/>
  <c r="C29" i="3" s="1"/>
  <c r="N10" i="4"/>
  <c r="O10" i="4" s="1"/>
  <c r="C50" i="3" s="1"/>
  <c r="N34" i="4"/>
  <c r="O34" i="4" s="1"/>
  <c r="C218" i="3" s="1"/>
  <c r="L46" i="4"/>
  <c r="J112" i="3" l="1"/>
  <c r="K112" i="3" s="1"/>
  <c r="L112" i="3" s="1"/>
  <c r="M112" i="3" s="1"/>
  <c r="N112" i="3" s="1"/>
  <c r="O112" i="3" s="1"/>
  <c r="P112" i="3" s="1"/>
  <c r="Q112" i="3" s="1"/>
  <c r="R112" i="3" s="1"/>
  <c r="S112" i="3" s="1"/>
  <c r="T112" i="3" s="1"/>
  <c r="U112" i="3" s="1"/>
  <c r="V112" i="3" s="1"/>
  <c r="W112" i="3" s="1"/>
  <c r="X112" i="3" s="1"/>
  <c r="C112" i="3" s="1"/>
  <c r="T19" i="4" s="1"/>
  <c r="G273" i="3"/>
  <c r="H273" i="3" s="1"/>
  <c r="I273" i="3" s="1"/>
  <c r="J273" i="3" s="1"/>
  <c r="K273" i="3" s="1"/>
  <c r="L273" i="3" s="1"/>
  <c r="M273" i="3" s="1"/>
  <c r="N273" i="3" s="1"/>
  <c r="F21" i="3"/>
  <c r="J28" i="3"/>
  <c r="K28" i="3" s="1"/>
  <c r="L28" i="3" s="1"/>
  <c r="M28" i="3" s="1"/>
  <c r="N28" i="3" s="1"/>
  <c r="O28" i="3" s="1"/>
  <c r="P28" i="3" s="1"/>
  <c r="Q28" i="3" s="1"/>
  <c r="R28" i="3" s="1"/>
  <c r="S28" i="3" s="1"/>
  <c r="T28" i="3" s="1"/>
  <c r="U28" i="3" s="1"/>
  <c r="V28" i="3" s="1"/>
  <c r="W28" i="3" s="1"/>
  <c r="X28" i="3" s="1"/>
  <c r="C28" i="3" s="1"/>
  <c r="T7" i="4" s="1"/>
  <c r="M126" i="3"/>
  <c r="N126" i="3" s="1"/>
  <c r="O126" i="3" s="1"/>
  <c r="P126" i="3" s="1"/>
  <c r="Q126" i="3" s="1"/>
  <c r="F70" i="3"/>
  <c r="L196" i="3"/>
  <c r="M196" i="3" s="1"/>
  <c r="N196" i="3" s="1"/>
  <c r="O196" i="3" s="1"/>
  <c r="P196" i="3" s="1"/>
  <c r="Q196" i="3" s="1"/>
  <c r="R196" i="3" s="1"/>
  <c r="S196" i="3" s="1"/>
  <c r="T196" i="3" s="1"/>
  <c r="U196" i="3" s="1"/>
  <c r="V196" i="3" s="1"/>
  <c r="W196" i="3" s="1"/>
  <c r="X196" i="3" s="1"/>
  <c r="C196" i="3" s="1"/>
  <c r="T31" i="4" s="1"/>
  <c r="F287" i="3"/>
  <c r="G287" i="3" s="1"/>
  <c r="H287" i="3" s="1"/>
  <c r="I287" i="3" s="1"/>
  <c r="J287" i="3" s="1"/>
  <c r="K287" i="3" s="1"/>
  <c r="L287" i="3" s="1"/>
  <c r="M287" i="3" s="1"/>
  <c r="N287" i="3" s="1"/>
  <c r="O287" i="3" s="1"/>
  <c r="P287" i="3" s="1"/>
  <c r="Q287" i="3" s="1"/>
  <c r="R287" i="3" s="1"/>
  <c r="S287" i="3" s="1"/>
  <c r="T287" i="3" s="1"/>
  <c r="U287" i="3" s="1"/>
  <c r="V287" i="3" s="1"/>
  <c r="W287" i="3" s="1"/>
  <c r="X287" i="3" s="1"/>
  <c r="C287" i="3" s="1"/>
  <c r="T44" i="4" s="1"/>
  <c r="K245" i="3"/>
  <c r="L245" i="3" s="1"/>
  <c r="M245" i="3" s="1"/>
  <c r="N245" i="3" s="1"/>
  <c r="O245" i="3" s="1"/>
  <c r="H210" i="3"/>
  <c r="I210" i="3" s="1"/>
  <c r="J210" i="3" s="1"/>
  <c r="F189" i="3"/>
  <c r="G189" i="3" s="1"/>
  <c r="H189" i="3" s="1"/>
  <c r="I189" i="3" s="1"/>
  <c r="J189" i="3" s="1"/>
  <c r="H98" i="3"/>
  <c r="I98" i="3" s="1"/>
  <c r="J98" i="3" s="1"/>
  <c r="K98" i="3" s="1"/>
  <c r="L98" i="3" s="1"/>
  <c r="M98" i="3" s="1"/>
  <c r="N98" i="3" s="1"/>
  <c r="O98" i="3" s="1"/>
  <c r="P98" i="3" s="1"/>
  <c r="Q98" i="3" s="1"/>
  <c r="R98" i="3" s="1"/>
  <c r="S98" i="3" s="1"/>
  <c r="T98" i="3" s="1"/>
  <c r="U98" i="3" s="1"/>
  <c r="V98" i="3" s="1"/>
  <c r="W98" i="3" s="1"/>
  <c r="X98" i="3" s="1"/>
  <c r="C98" i="3" s="1"/>
  <c r="T17" i="4" s="1"/>
  <c r="F84" i="3"/>
  <c r="G84" i="3" s="1"/>
  <c r="H84" i="3" s="1"/>
  <c r="I84" i="3" s="1"/>
  <c r="J84" i="3" s="1"/>
  <c r="K84" i="3" s="1"/>
  <c r="L84" i="3" s="1"/>
  <c r="M84" i="3" s="1"/>
  <c r="N84" i="3" s="1"/>
  <c r="O84" i="3" s="1"/>
  <c r="P84" i="3" s="1"/>
  <c r="Q84" i="3" s="1"/>
  <c r="R84" i="3" s="1"/>
  <c r="S84" i="3" s="1"/>
  <c r="T84" i="3" s="1"/>
  <c r="U84" i="3" s="1"/>
  <c r="V84" i="3" s="1"/>
  <c r="W84" i="3" s="1"/>
  <c r="X84" i="3" s="1"/>
  <c r="C84" i="3" s="1"/>
  <c r="T15" i="4" s="1"/>
  <c r="F49" i="3"/>
  <c r="G49" i="3" s="1"/>
  <c r="H49" i="3" s="1"/>
  <c r="I49" i="3" s="1"/>
  <c r="J49" i="3" s="1"/>
  <c r="K49" i="3" s="1"/>
  <c r="L49" i="3" s="1"/>
  <c r="I42" i="3"/>
  <c r="J42" i="3" s="1"/>
  <c r="K42" i="3" s="1"/>
  <c r="L42" i="3" s="1"/>
  <c r="M42" i="3" s="1"/>
  <c r="F119" i="3"/>
  <c r="G119" i="3" s="1"/>
  <c r="H119" i="3" s="1"/>
  <c r="I119" i="3" s="1"/>
  <c r="J119" i="3" s="1"/>
  <c r="K119" i="3" s="1"/>
  <c r="L119" i="3" s="1"/>
  <c r="M119" i="3" s="1"/>
  <c r="N119" i="3" s="1"/>
  <c r="O119" i="3" s="1"/>
  <c r="P119" i="3" s="1"/>
  <c r="Q119" i="3" s="1"/>
  <c r="R119" i="3" s="1"/>
  <c r="S119" i="3" s="1"/>
  <c r="T119" i="3" s="1"/>
  <c r="U119" i="3" s="1"/>
  <c r="V119" i="3" s="1"/>
  <c r="W119" i="3" s="1"/>
  <c r="X119" i="3" s="1"/>
  <c r="C119" i="3" s="1"/>
  <c r="T20" i="4" s="1"/>
  <c r="F252" i="3"/>
  <c r="G252" i="3" s="1"/>
  <c r="H175" i="3"/>
  <c r="I175" i="3" s="1"/>
  <c r="J175" i="3" s="1"/>
  <c r="K175" i="3" s="1"/>
  <c r="L175" i="3" s="1"/>
  <c r="M175" i="3" s="1"/>
  <c r="N175" i="3" s="1"/>
  <c r="O175" i="3" s="1"/>
  <c r="P175" i="3" s="1"/>
  <c r="Q175" i="3" s="1"/>
  <c r="R175" i="3" s="1"/>
  <c r="S175" i="3" s="1"/>
  <c r="T175" i="3" s="1"/>
  <c r="U175" i="3" s="1"/>
  <c r="V175" i="3" s="1"/>
  <c r="W175" i="3" s="1"/>
  <c r="X175" i="3" s="1"/>
  <c r="C175" i="3" s="1"/>
  <c r="T28" i="4" s="1"/>
  <c r="G154" i="3"/>
  <c r="H154" i="3" s="1"/>
  <c r="I154" i="3" s="1"/>
  <c r="J154" i="3" s="1"/>
  <c r="K154" i="3" s="1"/>
  <c r="L154" i="3" s="1"/>
  <c r="M154" i="3" s="1"/>
  <c r="N154" i="3" s="1"/>
  <c r="O154" i="3" s="1"/>
  <c r="P154" i="3" s="1"/>
  <c r="Q154" i="3" s="1"/>
  <c r="R154" i="3" s="1"/>
  <c r="S154" i="3" s="1"/>
  <c r="T154" i="3" s="1"/>
  <c r="U154" i="3" s="1"/>
  <c r="V154" i="3" s="1"/>
  <c r="W154" i="3" s="1"/>
  <c r="X154" i="3" s="1"/>
  <c r="C154" i="3" s="1"/>
  <c r="T25" i="4" s="1"/>
  <c r="M49" i="3"/>
  <c r="N49" i="3" s="1"/>
  <c r="O49" i="3" s="1"/>
  <c r="P49" i="3" s="1"/>
  <c r="Q49" i="3" s="1"/>
  <c r="R49" i="3" s="1"/>
  <c r="S49" i="3" s="1"/>
  <c r="T49" i="3" s="1"/>
  <c r="U49" i="3" s="1"/>
  <c r="V49" i="3" s="1"/>
  <c r="W49" i="3" s="1"/>
  <c r="X49" i="3" s="1"/>
  <c r="C49" i="3" s="1"/>
  <c r="T10" i="4" s="1"/>
  <c r="G140" i="3"/>
  <c r="H140" i="3" s="1"/>
  <c r="I140" i="3" s="1"/>
  <c r="J140" i="3" s="1"/>
  <c r="K140" i="3" s="1"/>
  <c r="L140" i="3" s="1"/>
  <c r="M140" i="3" s="1"/>
  <c r="N140" i="3" s="1"/>
  <c r="O140" i="3" s="1"/>
  <c r="P140" i="3" s="1"/>
  <c r="Q140" i="3" s="1"/>
  <c r="R140" i="3" s="1"/>
  <c r="S140" i="3" s="1"/>
  <c r="T140" i="3" s="1"/>
  <c r="U140" i="3" s="1"/>
  <c r="V140" i="3" s="1"/>
  <c r="W140" i="3" s="1"/>
  <c r="X140" i="3" s="1"/>
  <c r="C140" i="3" s="1"/>
  <c r="T23" i="4" s="1"/>
  <c r="O273" i="3"/>
  <c r="P273" i="3" s="1"/>
  <c r="Q273" i="3" s="1"/>
  <c r="R273" i="3" s="1"/>
  <c r="S273" i="3" s="1"/>
  <c r="T273" i="3" s="1"/>
  <c r="U273" i="3" s="1"/>
  <c r="V273" i="3" s="1"/>
  <c r="W273" i="3" s="1"/>
  <c r="X273" i="3" s="1"/>
  <c r="C273" i="3" s="1"/>
  <c r="T42" i="4" s="1"/>
  <c r="G294" i="3"/>
  <c r="F259" i="3"/>
  <c r="G259" i="3" s="1"/>
  <c r="H259" i="3" s="1"/>
  <c r="F35" i="3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S35" i="3" s="1"/>
  <c r="T35" i="3" s="1"/>
  <c r="U35" i="3" s="1"/>
  <c r="V35" i="3" s="1"/>
  <c r="W35" i="3" s="1"/>
  <c r="X35" i="3" s="1"/>
  <c r="C35" i="3" s="1"/>
  <c r="T8" i="4" s="1"/>
  <c r="P245" i="3"/>
  <c r="Q245" i="3" s="1"/>
  <c r="R245" i="3" s="1"/>
  <c r="S245" i="3" s="1"/>
  <c r="T245" i="3" s="1"/>
  <c r="U245" i="3" s="1"/>
  <c r="V245" i="3" s="1"/>
  <c r="W245" i="3" s="1"/>
  <c r="X245" i="3" s="1"/>
  <c r="C245" i="3" s="1"/>
  <c r="T38" i="4" s="1"/>
  <c r="K210" i="3"/>
  <c r="L210" i="3" s="1"/>
  <c r="M210" i="3" s="1"/>
  <c r="N210" i="3" s="1"/>
  <c r="O210" i="3" s="1"/>
  <c r="P210" i="3" s="1"/>
  <c r="Q210" i="3" s="1"/>
  <c r="R210" i="3" s="1"/>
  <c r="S210" i="3" s="1"/>
  <c r="T210" i="3" s="1"/>
  <c r="U210" i="3" s="1"/>
  <c r="V210" i="3" s="1"/>
  <c r="W210" i="3" s="1"/>
  <c r="X210" i="3" s="1"/>
  <c r="C210" i="3" s="1"/>
  <c r="T33" i="4" s="1"/>
  <c r="F192" i="3"/>
  <c r="G192" i="3" s="1"/>
  <c r="H192" i="3" s="1"/>
  <c r="I192" i="3" s="1"/>
  <c r="J192" i="3" s="1"/>
  <c r="K192" i="3" s="1"/>
  <c r="L192" i="3" s="1"/>
  <c r="M192" i="3" s="1"/>
  <c r="N192" i="3" s="1"/>
  <c r="O192" i="3" s="1"/>
  <c r="P192" i="3" s="1"/>
  <c r="Q192" i="3" s="1"/>
  <c r="R192" i="3" s="1"/>
  <c r="S192" i="3" s="1"/>
  <c r="T192" i="3" s="1"/>
  <c r="U192" i="3" s="1"/>
  <c r="V192" i="3" s="1"/>
  <c r="W192" i="3" s="1"/>
  <c r="X192" i="3" s="1"/>
  <c r="C192" i="3" s="1"/>
  <c r="P30" i="4" s="1"/>
  <c r="G14" i="3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W14" i="3" s="1"/>
  <c r="X14" i="3" s="1"/>
  <c r="C14" i="3" s="1"/>
  <c r="T5" i="4" s="1"/>
  <c r="N42" i="3"/>
  <c r="O42" i="3" s="1"/>
  <c r="P42" i="3" s="1"/>
  <c r="Q42" i="3" s="1"/>
  <c r="R42" i="3" s="1"/>
  <c r="S42" i="3" s="1"/>
  <c r="T42" i="3" s="1"/>
  <c r="U42" i="3" s="1"/>
  <c r="V42" i="3" s="1"/>
  <c r="W42" i="3" s="1"/>
  <c r="X42" i="3" s="1"/>
  <c r="C42" i="3" s="1"/>
  <c r="T9" i="4" s="1"/>
  <c r="H161" i="3"/>
  <c r="I161" i="3" s="1"/>
  <c r="J161" i="3" s="1"/>
  <c r="K161" i="3" s="1"/>
  <c r="L161" i="3" s="1"/>
  <c r="M161" i="3" s="1"/>
  <c r="N161" i="3" s="1"/>
  <c r="O161" i="3" s="1"/>
  <c r="P161" i="3" s="1"/>
  <c r="Q161" i="3" s="1"/>
  <c r="R161" i="3" s="1"/>
  <c r="S161" i="3" s="1"/>
  <c r="T161" i="3" s="1"/>
  <c r="U161" i="3" s="1"/>
  <c r="V161" i="3" s="1"/>
  <c r="W161" i="3" s="1"/>
  <c r="X161" i="3" s="1"/>
  <c r="C161" i="3" s="1"/>
  <c r="T26" i="4" s="1"/>
  <c r="R126" i="3"/>
  <c r="S126" i="3" s="1"/>
  <c r="T126" i="3" s="1"/>
  <c r="U126" i="3" s="1"/>
  <c r="V126" i="3" s="1"/>
  <c r="W126" i="3" s="1"/>
  <c r="X126" i="3" s="1"/>
  <c r="C126" i="3" s="1"/>
  <c r="T21" i="4" s="1"/>
  <c r="G133" i="3"/>
  <c r="H133" i="3" s="1"/>
  <c r="I133" i="3" s="1"/>
  <c r="J133" i="3" s="1"/>
  <c r="K133" i="3" s="1"/>
  <c r="L133" i="3" s="1"/>
  <c r="M133" i="3" s="1"/>
  <c r="N133" i="3" s="1"/>
  <c r="O133" i="3" s="1"/>
  <c r="P133" i="3" s="1"/>
  <c r="Q133" i="3" s="1"/>
  <c r="R133" i="3" s="1"/>
  <c r="S133" i="3" s="1"/>
  <c r="T133" i="3" s="1"/>
  <c r="U133" i="3" s="1"/>
  <c r="V133" i="3" s="1"/>
  <c r="W133" i="3" s="1"/>
  <c r="X133" i="3" s="1"/>
  <c r="C133" i="3" s="1"/>
  <c r="T22" i="4" s="1"/>
  <c r="F80" i="3"/>
  <c r="G80" i="3" s="1"/>
  <c r="H80" i="3" s="1"/>
  <c r="I80" i="3" s="1"/>
  <c r="J80" i="3" s="1"/>
  <c r="I203" i="3"/>
  <c r="J203" i="3" s="1"/>
  <c r="K203" i="3" s="1"/>
  <c r="L203" i="3" s="1"/>
  <c r="M203" i="3" s="1"/>
  <c r="N203" i="3" s="1"/>
  <c r="O203" i="3" s="1"/>
  <c r="P203" i="3" s="1"/>
  <c r="Q203" i="3" s="1"/>
  <c r="R203" i="3" s="1"/>
  <c r="S203" i="3" s="1"/>
  <c r="T203" i="3" s="1"/>
  <c r="U203" i="3" s="1"/>
  <c r="V203" i="3" s="1"/>
  <c r="W203" i="3" s="1"/>
  <c r="X203" i="3" s="1"/>
  <c r="C203" i="3" s="1"/>
  <c r="T32" i="4" s="1"/>
  <c r="T63" i="3"/>
  <c r="U63" i="3" s="1"/>
  <c r="V63" i="3" s="1"/>
  <c r="W63" i="3" s="1"/>
  <c r="X63" i="3" s="1"/>
  <c r="C63" i="3" s="1"/>
  <c r="T12" i="4" s="1"/>
  <c r="I182" i="3"/>
  <c r="J182" i="3" s="1"/>
  <c r="K182" i="3" s="1"/>
  <c r="L182" i="3" s="1"/>
  <c r="M182" i="3" s="1"/>
  <c r="N182" i="3" s="1"/>
  <c r="O182" i="3" s="1"/>
  <c r="P182" i="3" s="1"/>
  <c r="Q182" i="3" s="1"/>
  <c r="R182" i="3" s="1"/>
  <c r="S182" i="3" s="1"/>
  <c r="T182" i="3" s="1"/>
  <c r="U182" i="3" s="1"/>
  <c r="V182" i="3" s="1"/>
  <c r="W182" i="3" s="1"/>
  <c r="X182" i="3" s="1"/>
  <c r="C182" i="3" s="1"/>
  <c r="T29" i="4" s="1"/>
  <c r="I224" i="3"/>
  <c r="J224" i="3" s="1"/>
  <c r="K224" i="3" s="1"/>
  <c r="L224" i="3" s="1"/>
  <c r="M224" i="3" s="1"/>
  <c r="N224" i="3" s="1"/>
  <c r="O224" i="3" s="1"/>
  <c r="P224" i="3" s="1"/>
  <c r="Q224" i="3" s="1"/>
  <c r="R224" i="3" s="1"/>
  <c r="S224" i="3" s="1"/>
  <c r="T224" i="3" s="1"/>
  <c r="U224" i="3" s="1"/>
  <c r="V224" i="3" s="1"/>
  <c r="W224" i="3" s="1"/>
  <c r="X224" i="3" s="1"/>
  <c r="C224" i="3" s="1"/>
  <c r="T35" i="4" s="1"/>
  <c r="M266" i="3"/>
  <c r="N266" i="3" s="1"/>
  <c r="O266" i="3" s="1"/>
  <c r="P266" i="3" s="1"/>
  <c r="Q266" i="3" s="1"/>
  <c r="R266" i="3" s="1"/>
  <c r="S266" i="3" s="1"/>
  <c r="T266" i="3" s="1"/>
  <c r="U266" i="3" s="1"/>
  <c r="V266" i="3" s="1"/>
  <c r="W266" i="3" s="1"/>
  <c r="X266" i="3" s="1"/>
  <c r="C266" i="3" s="1"/>
  <c r="T41" i="4" s="1"/>
  <c r="G70" i="3"/>
  <c r="H70" i="3" s="1"/>
  <c r="I70" i="3" s="1"/>
  <c r="J70" i="3" s="1"/>
  <c r="K70" i="3" s="1"/>
  <c r="L70" i="3" s="1"/>
  <c r="M70" i="3" s="1"/>
  <c r="N70" i="3" s="1"/>
  <c r="O70" i="3" s="1"/>
  <c r="P70" i="3" s="1"/>
  <c r="Q70" i="3" s="1"/>
  <c r="R70" i="3" s="1"/>
  <c r="S70" i="3" s="1"/>
  <c r="T70" i="3" s="1"/>
  <c r="U70" i="3" s="1"/>
  <c r="V70" i="3" s="1"/>
  <c r="W70" i="3" s="1"/>
  <c r="X70" i="3" s="1"/>
  <c r="C70" i="3" s="1"/>
  <c r="T13" i="4" s="1"/>
  <c r="F238" i="3"/>
  <c r="G238" i="3" s="1"/>
  <c r="H238" i="3" s="1"/>
  <c r="I238" i="3" s="1"/>
  <c r="J238" i="3" s="1"/>
  <c r="K238" i="3" s="1"/>
  <c r="L238" i="3" s="1"/>
  <c r="M238" i="3" s="1"/>
  <c r="N238" i="3" s="1"/>
  <c r="O238" i="3" s="1"/>
  <c r="P238" i="3" s="1"/>
  <c r="Q238" i="3" s="1"/>
  <c r="R238" i="3" s="1"/>
  <c r="S238" i="3" s="1"/>
  <c r="T238" i="3" s="1"/>
  <c r="U238" i="3" s="1"/>
  <c r="V238" i="3" s="1"/>
  <c r="W238" i="3" s="1"/>
  <c r="X238" i="3" s="1"/>
  <c r="C238" i="3" s="1"/>
  <c r="T37" i="4" s="1"/>
  <c r="F77" i="3"/>
  <c r="G77" i="3" s="1"/>
  <c r="H77" i="3" s="1"/>
  <c r="I77" i="3" s="1"/>
  <c r="J77" i="3" s="1"/>
  <c r="K77" i="3" s="1"/>
  <c r="L77" i="3" s="1"/>
  <c r="M77" i="3" s="1"/>
  <c r="N77" i="3" s="1"/>
  <c r="O77" i="3" s="1"/>
  <c r="P77" i="3" s="1"/>
  <c r="Q77" i="3" s="1"/>
  <c r="R77" i="3" s="1"/>
  <c r="S77" i="3" s="1"/>
  <c r="T77" i="3" s="1"/>
  <c r="U77" i="3" s="1"/>
  <c r="V77" i="3" s="1"/>
  <c r="W77" i="3" s="1"/>
  <c r="X77" i="3" s="1"/>
  <c r="C77" i="3" s="1"/>
  <c r="T14" i="4" s="1"/>
  <c r="H294" i="3"/>
  <c r="I294" i="3" s="1"/>
  <c r="J294" i="3" s="1"/>
  <c r="K294" i="3" s="1"/>
  <c r="L294" i="3" s="1"/>
  <c r="M294" i="3" s="1"/>
  <c r="N294" i="3" s="1"/>
  <c r="O294" i="3" s="1"/>
  <c r="P294" i="3" s="1"/>
  <c r="Q294" i="3" s="1"/>
  <c r="R294" i="3" s="1"/>
  <c r="S294" i="3" s="1"/>
  <c r="T294" i="3" s="1"/>
  <c r="U294" i="3" s="1"/>
  <c r="V294" i="3" s="1"/>
  <c r="W294" i="3" s="1"/>
  <c r="X294" i="3" s="1"/>
  <c r="C294" i="3" s="1"/>
  <c r="T45" i="4" s="1"/>
  <c r="W71" i="3"/>
  <c r="W72" i="3" s="1"/>
  <c r="V71" i="3"/>
  <c r="V72" i="3" s="1"/>
  <c r="I155" i="3"/>
  <c r="I156" i="3" s="1"/>
  <c r="E155" i="3"/>
  <c r="E156" i="3" s="1"/>
  <c r="E157" i="3" s="1"/>
  <c r="P155" i="3"/>
  <c r="P156" i="3" s="1"/>
  <c r="R155" i="3"/>
  <c r="R156" i="3" s="1"/>
  <c r="F73" i="3"/>
  <c r="G73" i="3" s="1"/>
  <c r="G91" i="3"/>
  <c r="H91" i="3" s="1"/>
  <c r="I91" i="3" s="1"/>
  <c r="J91" i="3" s="1"/>
  <c r="K91" i="3" s="1"/>
  <c r="L91" i="3" s="1"/>
  <c r="M91" i="3" s="1"/>
  <c r="N91" i="3" s="1"/>
  <c r="O91" i="3" s="1"/>
  <c r="P91" i="3" s="1"/>
  <c r="Q91" i="3" s="1"/>
  <c r="R91" i="3" s="1"/>
  <c r="S91" i="3" s="1"/>
  <c r="T91" i="3" s="1"/>
  <c r="U91" i="3" s="1"/>
  <c r="V91" i="3" s="1"/>
  <c r="W91" i="3" s="1"/>
  <c r="X91" i="3" s="1"/>
  <c r="C91" i="3" s="1"/>
  <c r="T16" i="4" s="1"/>
  <c r="H252" i="3"/>
  <c r="I252" i="3" s="1"/>
  <c r="J252" i="3" s="1"/>
  <c r="K252" i="3" s="1"/>
  <c r="L252" i="3" s="1"/>
  <c r="M252" i="3" s="1"/>
  <c r="N252" i="3" s="1"/>
  <c r="O252" i="3" s="1"/>
  <c r="P252" i="3" s="1"/>
  <c r="Q252" i="3" s="1"/>
  <c r="R252" i="3" s="1"/>
  <c r="S252" i="3" s="1"/>
  <c r="T252" i="3" s="1"/>
  <c r="U252" i="3" s="1"/>
  <c r="V252" i="3" s="1"/>
  <c r="W252" i="3" s="1"/>
  <c r="X252" i="3" s="1"/>
  <c r="C252" i="3" s="1"/>
  <c r="T39" i="4" s="1"/>
  <c r="L155" i="3"/>
  <c r="L156" i="3" s="1"/>
  <c r="F56" i="3"/>
  <c r="G56" i="3" s="1"/>
  <c r="H56" i="3" s="1"/>
  <c r="I56" i="3" s="1"/>
  <c r="J56" i="3" s="1"/>
  <c r="K56" i="3" s="1"/>
  <c r="L56" i="3" s="1"/>
  <c r="M56" i="3" s="1"/>
  <c r="N56" i="3" s="1"/>
  <c r="O56" i="3" s="1"/>
  <c r="P56" i="3" s="1"/>
  <c r="Q56" i="3" s="1"/>
  <c r="R56" i="3" s="1"/>
  <c r="S56" i="3" s="1"/>
  <c r="T56" i="3" s="1"/>
  <c r="U56" i="3" s="1"/>
  <c r="V56" i="3" s="1"/>
  <c r="W56" i="3" s="1"/>
  <c r="X56" i="3" s="1"/>
  <c r="C56" i="3" s="1"/>
  <c r="T11" i="4" s="1"/>
  <c r="S71" i="3"/>
  <c r="S72" i="3" s="1"/>
  <c r="H71" i="3"/>
  <c r="H72" i="3" s="1"/>
  <c r="P71" i="3"/>
  <c r="P72" i="3" s="1"/>
  <c r="O71" i="3"/>
  <c r="O72" i="3" s="1"/>
  <c r="H155" i="3"/>
  <c r="H156" i="3" s="1"/>
  <c r="O155" i="3"/>
  <c r="O156" i="3" s="1"/>
  <c r="F155" i="3"/>
  <c r="F156" i="3" s="1"/>
  <c r="J155" i="3"/>
  <c r="J156" i="3" s="1"/>
  <c r="J71" i="3"/>
  <c r="J72" i="3" s="1"/>
  <c r="K189" i="3"/>
  <c r="L189" i="3" s="1"/>
  <c r="M189" i="3" s="1"/>
  <c r="N189" i="3" s="1"/>
  <c r="O189" i="3" s="1"/>
  <c r="P189" i="3" s="1"/>
  <c r="Q189" i="3" s="1"/>
  <c r="R189" i="3" s="1"/>
  <c r="S189" i="3" s="1"/>
  <c r="T189" i="3" s="1"/>
  <c r="U189" i="3" s="1"/>
  <c r="V189" i="3" s="1"/>
  <c r="W189" i="3" s="1"/>
  <c r="X189" i="3" s="1"/>
  <c r="C189" i="3" s="1"/>
  <c r="T30" i="4" s="1"/>
  <c r="F105" i="3"/>
  <c r="G105" i="3" s="1"/>
  <c r="H105" i="3" s="1"/>
  <c r="I105" i="3" s="1"/>
  <c r="J105" i="3" s="1"/>
  <c r="K105" i="3" s="1"/>
  <c r="L105" i="3" s="1"/>
  <c r="M105" i="3" s="1"/>
  <c r="N105" i="3" s="1"/>
  <c r="O105" i="3" s="1"/>
  <c r="P105" i="3" s="1"/>
  <c r="Q105" i="3" s="1"/>
  <c r="R105" i="3" s="1"/>
  <c r="S105" i="3" s="1"/>
  <c r="T105" i="3" s="1"/>
  <c r="U105" i="3" s="1"/>
  <c r="V105" i="3" s="1"/>
  <c r="W105" i="3" s="1"/>
  <c r="X105" i="3" s="1"/>
  <c r="C105" i="3" s="1"/>
  <c r="T18" i="4" s="1"/>
  <c r="G168" i="3"/>
  <c r="H168" i="3" s="1"/>
  <c r="I168" i="3" s="1"/>
  <c r="J168" i="3" s="1"/>
  <c r="K168" i="3" s="1"/>
  <c r="L168" i="3" s="1"/>
  <c r="M168" i="3" s="1"/>
  <c r="N168" i="3" s="1"/>
  <c r="O168" i="3" s="1"/>
  <c r="P168" i="3" s="1"/>
  <c r="Q168" i="3" s="1"/>
  <c r="R168" i="3" s="1"/>
  <c r="S168" i="3" s="1"/>
  <c r="T168" i="3" s="1"/>
  <c r="U168" i="3" s="1"/>
  <c r="V168" i="3" s="1"/>
  <c r="W168" i="3" s="1"/>
  <c r="X168" i="3" s="1"/>
  <c r="C168" i="3" s="1"/>
  <c r="T27" i="4" s="1"/>
  <c r="F280" i="3"/>
  <c r="G280" i="3" s="1"/>
  <c r="H280" i="3" s="1"/>
  <c r="I280" i="3" s="1"/>
  <c r="J280" i="3" s="1"/>
  <c r="K280" i="3" s="1"/>
  <c r="L280" i="3" s="1"/>
  <c r="M280" i="3" s="1"/>
  <c r="N280" i="3" s="1"/>
  <c r="O280" i="3" s="1"/>
  <c r="P280" i="3" s="1"/>
  <c r="Q280" i="3" s="1"/>
  <c r="R280" i="3" s="1"/>
  <c r="S280" i="3" s="1"/>
  <c r="T280" i="3" s="1"/>
  <c r="U280" i="3" s="1"/>
  <c r="V280" i="3" s="1"/>
  <c r="W280" i="3" s="1"/>
  <c r="X280" i="3" s="1"/>
  <c r="C280" i="3" s="1"/>
  <c r="T43" i="4" s="1"/>
  <c r="F147" i="3"/>
  <c r="G147" i="3" s="1"/>
  <c r="H147" i="3" s="1"/>
  <c r="I147" i="3" s="1"/>
  <c r="J147" i="3" s="1"/>
  <c r="K147" i="3" s="1"/>
  <c r="L147" i="3" s="1"/>
  <c r="M147" i="3" s="1"/>
  <c r="N147" i="3" s="1"/>
  <c r="O147" i="3" s="1"/>
  <c r="P147" i="3" s="1"/>
  <c r="Q147" i="3" s="1"/>
  <c r="R147" i="3" s="1"/>
  <c r="S147" i="3" s="1"/>
  <c r="T147" i="3" s="1"/>
  <c r="U147" i="3" s="1"/>
  <c r="V147" i="3" s="1"/>
  <c r="W147" i="3" s="1"/>
  <c r="X147" i="3" s="1"/>
  <c r="C147" i="3" s="1"/>
  <c r="T24" i="4" s="1"/>
  <c r="G21" i="3"/>
  <c r="H21" i="3" s="1"/>
  <c r="I21" i="3" s="1"/>
  <c r="J21" i="3" s="1"/>
  <c r="K21" i="3" s="1"/>
  <c r="L21" i="3" s="1"/>
  <c r="M21" i="3" s="1"/>
  <c r="N21" i="3" s="1"/>
  <c r="O21" i="3" s="1"/>
  <c r="P21" i="3" s="1"/>
  <c r="Q21" i="3" s="1"/>
  <c r="R21" i="3" s="1"/>
  <c r="S21" i="3" s="1"/>
  <c r="T21" i="3" s="1"/>
  <c r="U21" i="3" s="1"/>
  <c r="V21" i="3" s="1"/>
  <c r="W21" i="3" s="1"/>
  <c r="X21" i="3" s="1"/>
  <c r="C21" i="3" s="1"/>
  <c r="T6" i="4" s="1"/>
  <c r="R232" i="3"/>
  <c r="R233" i="3" s="1"/>
  <c r="V232" i="3"/>
  <c r="V233" i="3" s="1"/>
  <c r="F232" i="3"/>
  <c r="F233" i="3" s="1"/>
  <c r="N232" i="3"/>
  <c r="N233" i="3" s="1"/>
  <c r="K232" i="3"/>
  <c r="K233" i="3" s="1"/>
  <c r="L232" i="3"/>
  <c r="L233" i="3" s="1"/>
  <c r="Q232" i="3"/>
  <c r="Q233" i="3" s="1"/>
  <c r="U232" i="3"/>
  <c r="U233" i="3" s="1"/>
  <c r="O232" i="3"/>
  <c r="O233" i="3" s="1"/>
  <c r="P232" i="3"/>
  <c r="P233" i="3" s="1"/>
  <c r="E232" i="3"/>
  <c r="E233" i="3" s="1"/>
  <c r="E234" i="3" s="1"/>
  <c r="F234" i="3" s="1"/>
  <c r="S232" i="3"/>
  <c r="S233" i="3" s="1"/>
  <c r="T232" i="3"/>
  <c r="T233" i="3" s="1"/>
  <c r="I232" i="3"/>
  <c r="I233" i="3" s="1"/>
  <c r="W232" i="3"/>
  <c r="W233" i="3" s="1"/>
  <c r="H232" i="3"/>
  <c r="H233" i="3" s="1"/>
  <c r="X232" i="3"/>
  <c r="X233" i="3" s="1"/>
  <c r="G232" i="3"/>
  <c r="G233" i="3" s="1"/>
  <c r="J232" i="3"/>
  <c r="J233" i="3" s="1"/>
  <c r="M232" i="3"/>
  <c r="M233" i="3" s="1"/>
  <c r="W134" i="3"/>
  <c r="W135" i="3" s="1"/>
  <c r="S134" i="3"/>
  <c r="S135" i="3" s="1"/>
  <c r="U134" i="3"/>
  <c r="U135" i="3" s="1"/>
  <c r="R134" i="3"/>
  <c r="R135" i="3" s="1"/>
  <c r="K134" i="3"/>
  <c r="K135" i="3" s="1"/>
  <c r="J134" i="3"/>
  <c r="J135" i="3" s="1"/>
  <c r="N134" i="3"/>
  <c r="N135" i="3" s="1"/>
  <c r="V134" i="3"/>
  <c r="V135" i="3" s="1"/>
  <c r="G134" i="3"/>
  <c r="G135" i="3" s="1"/>
  <c r="F134" i="3"/>
  <c r="F135" i="3" s="1"/>
  <c r="H134" i="3"/>
  <c r="H135" i="3" s="1"/>
  <c r="X134" i="3"/>
  <c r="X135" i="3" s="1"/>
  <c r="I134" i="3"/>
  <c r="I135" i="3" s="1"/>
  <c r="O134" i="3"/>
  <c r="O135" i="3" s="1"/>
  <c r="L134" i="3"/>
  <c r="L135" i="3" s="1"/>
  <c r="M134" i="3"/>
  <c r="M135" i="3" s="1"/>
  <c r="P134" i="3"/>
  <c r="P135" i="3" s="1"/>
  <c r="Q134" i="3"/>
  <c r="Q135" i="3" s="1"/>
  <c r="T134" i="3"/>
  <c r="T135" i="3" s="1"/>
  <c r="E134" i="3"/>
  <c r="E135" i="3" s="1"/>
  <c r="E136" i="3" s="1"/>
  <c r="N148" i="3"/>
  <c r="N149" i="3" s="1"/>
  <c r="J148" i="3"/>
  <c r="J149" i="3" s="1"/>
  <c r="V148" i="3"/>
  <c r="V149" i="3" s="1"/>
  <c r="F148" i="3"/>
  <c r="F149" i="3" s="1"/>
  <c r="U148" i="3"/>
  <c r="U149" i="3" s="1"/>
  <c r="R148" i="3"/>
  <c r="R149" i="3" s="1"/>
  <c r="G148" i="3"/>
  <c r="G149" i="3" s="1"/>
  <c r="W148" i="3"/>
  <c r="W149" i="3" s="1"/>
  <c r="L148" i="3"/>
  <c r="L149" i="3" s="1"/>
  <c r="M148" i="3"/>
  <c r="M149" i="3" s="1"/>
  <c r="K148" i="3"/>
  <c r="K149" i="3" s="1"/>
  <c r="P148" i="3"/>
  <c r="P149" i="3" s="1"/>
  <c r="Q148" i="3"/>
  <c r="Q149" i="3" s="1"/>
  <c r="O148" i="3"/>
  <c r="O149" i="3" s="1"/>
  <c r="T148" i="3"/>
  <c r="T149" i="3" s="1"/>
  <c r="E148" i="3"/>
  <c r="E149" i="3" s="1"/>
  <c r="E150" i="3" s="1"/>
  <c r="F150" i="3" s="1"/>
  <c r="H148" i="3"/>
  <c r="H149" i="3" s="1"/>
  <c r="X148" i="3"/>
  <c r="X149" i="3" s="1"/>
  <c r="I148" i="3"/>
  <c r="I149" i="3" s="1"/>
  <c r="S148" i="3"/>
  <c r="S149" i="3" s="1"/>
  <c r="R225" i="3"/>
  <c r="R226" i="3" s="1"/>
  <c r="V225" i="3"/>
  <c r="V226" i="3" s="1"/>
  <c r="F225" i="3"/>
  <c r="F226" i="3" s="1"/>
  <c r="U225" i="3"/>
  <c r="U226" i="3" s="1"/>
  <c r="G225" i="3"/>
  <c r="G226" i="3" s="1"/>
  <c r="W225" i="3"/>
  <c r="W226" i="3" s="1"/>
  <c r="L225" i="3"/>
  <c r="L226" i="3" s="1"/>
  <c r="M225" i="3"/>
  <c r="M226" i="3" s="1"/>
  <c r="K225" i="3"/>
  <c r="K226" i="3" s="1"/>
  <c r="P225" i="3"/>
  <c r="P226" i="3" s="1"/>
  <c r="Q225" i="3"/>
  <c r="Q226" i="3" s="1"/>
  <c r="N225" i="3"/>
  <c r="N226" i="3" s="1"/>
  <c r="O225" i="3"/>
  <c r="O226" i="3" s="1"/>
  <c r="T225" i="3"/>
  <c r="T226" i="3" s="1"/>
  <c r="E225" i="3"/>
  <c r="E226" i="3" s="1"/>
  <c r="E227" i="3" s="1"/>
  <c r="F227" i="3" s="1"/>
  <c r="J225" i="3"/>
  <c r="J226" i="3" s="1"/>
  <c r="H225" i="3"/>
  <c r="H226" i="3" s="1"/>
  <c r="I225" i="3"/>
  <c r="I226" i="3" s="1"/>
  <c r="X225" i="3"/>
  <c r="X226" i="3" s="1"/>
  <c r="S225" i="3"/>
  <c r="S226" i="3" s="1"/>
  <c r="R141" i="3"/>
  <c r="R142" i="3" s="1"/>
  <c r="V141" i="3"/>
  <c r="V142" i="3" s="1"/>
  <c r="F141" i="3"/>
  <c r="F142" i="3" s="1"/>
  <c r="N141" i="3"/>
  <c r="N142" i="3" s="1"/>
  <c r="J141" i="3"/>
  <c r="J142" i="3" s="1"/>
  <c r="U141" i="3"/>
  <c r="U142" i="3" s="1"/>
  <c r="S141" i="3"/>
  <c r="S142" i="3" s="1"/>
  <c r="T141" i="3"/>
  <c r="T142" i="3" s="1"/>
  <c r="I141" i="3"/>
  <c r="I142" i="3" s="1"/>
  <c r="G141" i="3"/>
  <c r="G142" i="3" s="1"/>
  <c r="W141" i="3"/>
  <c r="W142" i="3" s="1"/>
  <c r="H141" i="3"/>
  <c r="H142" i="3" s="1"/>
  <c r="X141" i="3"/>
  <c r="X142" i="3" s="1"/>
  <c r="M141" i="3"/>
  <c r="M142" i="3" s="1"/>
  <c r="K141" i="3"/>
  <c r="K142" i="3" s="1"/>
  <c r="L141" i="3"/>
  <c r="L142" i="3" s="1"/>
  <c r="Q141" i="3"/>
  <c r="Q142" i="3" s="1"/>
  <c r="O141" i="3"/>
  <c r="O142" i="3" s="1"/>
  <c r="E141" i="3"/>
  <c r="E142" i="3" s="1"/>
  <c r="E143" i="3" s="1"/>
  <c r="F143" i="3" s="1"/>
  <c r="P141" i="3"/>
  <c r="P142" i="3" s="1"/>
  <c r="V36" i="3"/>
  <c r="V37" i="3" s="1"/>
  <c r="F36" i="3"/>
  <c r="F37" i="3" s="1"/>
  <c r="R36" i="3"/>
  <c r="R37" i="3" s="1"/>
  <c r="U36" i="3"/>
  <c r="U37" i="3" s="1"/>
  <c r="N36" i="3"/>
  <c r="N37" i="3" s="1"/>
  <c r="J36" i="3"/>
  <c r="J37" i="3" s="1"/>
  <c r="O36" i="3"/>
  <c r="O37" i="3" s="1"/>
  <c r="L36" i="3"/>
  <c r="L37" i="3" s="1"/>
  <c r="E36" i="3"/>
  <c r="E37" i="3" s="1"/>
  <c r="E38" i="3" s="1"/>
  <c r="K36" i="3"/>
  <c r="K37" i="3" s="1"/>
  <c r="H36" i="3"/>
  <c r="H37" i="3" s="1"/>
  <c r="S36" i="3"/>
  <c r="S37" i="3" s="1"/>
  <c r="P36" i="3"/>
  <c r="P37" i="3" s="1"/>
  <c r="I36" i="3"/>
  <c r="I37" i="3" s="1"/>
  <c r="X36" i="3"/>
  <c r="X37" i="3" s="1"/>
  <c r="Q36" i="3"/>
  <c r="Q37" i="3" s="1"/>
  <c r="G36" i="3"/>
  <c r="G37" i="3" s="1"/>
  <c r="W36" i="3"/>
  <c r="W37" i="3" s="1"/>
  <c r="T36" i="3"/>
  <c r="T37" i="3" s="1"/>
  <c r="M36" i="3"/>
  <c r="M37" i="3" s="1"/>
  <c r="W85" i="3"/>
  <c r="W86" i="3" s="1"/>
  <c r="S85" i="3"/>
  <c r="S86" i="3" s="1"/>
  <c r="U85" i="3"/>
  <c r="U86" i="3" s="1"/>
  <c r="R85" i="3"/>
  <c r="R86" i="3" s="1"/>
  <c r="K85" i="3"/>
  <c r="K86" i="3" s="1"/>
  <c r="J85" i="3"/>
  <c r="J86" i="3" s="1"/>
  <c r="F85" i="3"/>
  <c r="F86" i="3" s="1"/>
  <c r="O85" i="3"/>
  <c r="O86" i="3" s="1"/>
  <c r="N85" i="3"/>
  <c r="N86" i="3" s="1"/>
  <c r="V85" i="3"/>
  <c r="V86" i="3" s="1"/>
  <c r="G85" i="3"/>
  <c r="G86" i="3" s="1"/>
  <c r="H85" i="3"/>
  <c r="H86" i="3" s="1"/>
  <c r="X85" i="3"/>
  <c r="X86" i="3" s="1"/>
  <c r="L85" i="3"/>
  <c r="L86" i="3" s="1"/>
  <c r="Q85" i="3"/>
  <c r="Q86" i="3" s="1"/>
  <c r="P85" i="3"/>
  <c r="P86" i="3" s="1"/>
  <c r="E85" i="3"/>
  <c r="E86" i="3" s="1"/>
  <c r="E87" i="3" s="1"/>
  <c r="T85" i="3"/>
  <c r="T86" i="3" s="1"/>
  <c r="I85" i="3"/>
  <c r="I86" i="3" s="1"/>
  <c r="M85" i="3"/>
  <c r="M86" i="3" s="1"/>
  <c r="W113" i="3"/>
  <c r="W114" i="3" s="1"/>
  <c r="J113" i="3"/>
  <c r="J114" i="3" s="1"/>
  <c r="S113" i="3"/>
  <c r="S114" i="3" s="1"/>
  <c r="U113" i="3"/>
  <c r="U114" i="3" s="1"/>
  <c r="R113" i="3"/>
  <c r="R114" i="3" s="1"/>
  <c r="K113" i="3"/>
  <c r="K114" i="3" s="1"/>
  <c r="G113" i="3"/>
  <c r="G114" i="3" s="1"/>
  <c r="F113" i="3"/>
  <c r="F114" i="3" s="1"/>
  <c r="O113" i="3"/>
  <c r="O114" i="3" s="1"/>
  <c r="N113" i="3"/>
  <c r="N114" i="3" s="1"/>
  <c r="H113" i="3"/>
  <c r="H114" i="3" s="1"/>
  <c r="X113" i="3"/>
  <c r="X114" i="3" s="1"/>
  <c r="Q113" i="3"/>
  <c r="Q114" i="3" s="1"/>
  <c r="L113" i="3"/>
  <c r="L114" i="3" s="1"/>
  <c r="E113" i="3"/>
  <c r="E114" i="3" s="1"/>
  <c r="E115" i="3" s="1"/>
  <c r="V113" i="3"/>
  <c r="V114" i="3" s="1"/>
  <c r="P113" i="3"/>
  <c r="P114" i="3" s="1"/>
  <c r="I113" i="3"/>
  <c r="I114" i="3" s="1"/>
  <c r="M113" i="3"/>
  <c r="M114" i="3" s="1"/>
  <c r="T113" i="3"/>
  <c r="T114" i="3" s="1"/>
  <c r="U218" i="3"/>
  <c r="U219" i="3" s="1"/>
  <c r="J218" i="3"/>
  <c r="J219" i="3" s="1"/>
  <c r="S218" i="3"/>
  <c r="S219" i="3" s="1"/>
  <c r="P218" i="3"/>
  <c r="P219" i="3" s="1"/>
  <c r="I218" i="3"/>
  <c r="I219" i="3" s="1"/>
  <c r="N218" i="3"/>
  <c r="N219" i="3" s="1"/>
  <c r="G218" i="3"/>
  <c r="G219" i="3" s="1"/>
  <c r="W218" i="3"/>
  <c r="W219" i="3" s="1"/>
  <c r="T218" i="3"/>
  <c r="T219" i="3" s="1"/>
  <c r="M218" i="3"/>
  <c r="M219" i="3" s="1"/>
  <c r="R218" i="3"/>
  <c r="R219" i="3" s="1"/>
  <c r="K218" i="3"/>
  <c r="K219" i="3" s="1"/>
  <c r="H218" i="3"/>
  <c r="H219" i="3" s="1"/>
  <c r="X218" i="3"/>
  <c r="X219" i="3" s="1"/>
  <c r="Q218" i="3"/>
  <c r="Q219" i="3" s="1"/>
  <c r="F218" i="3"/>
  <c r="F219" i="3" s="1"/>
  <c r="L218" i="3"/>
  <c r="L219" i="3" s="1"/>
  <c r="V218" i="3"/>
  <c r="V219" i="3" s="1"/>
  <c r="E218" i="3"/>
  <c r="E219" i="3" s="1"/>
  <c r="E220" i="3" s="1"/>
  <c r="O218" i="3"/>
  <c r="O219" i="3" s="1"/>
  <c r="R183" i="3"/>
  <c r="R184" i="3" s="1"/>
  <c r="F183" i="3"/>
  <c r="F184" i="3" s="1"/>
  <c r="V183" i="3"/>
  <c r="V184" i="3" s="1"/>
  <c r="J183" i="3"/>
  <c r="J184" i="3" s="1"/>
  <c r="N183" i="3"/>
  <c r="N184" i="3" s="1"/>
  <c r="U183" i="3"/>
  <c r="U184" i="3" s="1"/>
  <c r="O183" i="3"/>
  <c r="O184" i="3" s="1"/>
  <c r="P183" i="3"/>
  <c r="P184" i="3" s="1"/>
  <c r="E183" i="3"/>
  <c r="E184" i="3" s="1"/>
  <c r="E185" i="3" s="1"/>
  <c r="S183" i="3"/>
  <c r="S184" i="3" s="1"/>
  <c r="T183" i="3"/>
  <c r="T184" i="3" s="1"/>
  <c r="I183" i="3"/>
  <c r="I184" i="3" s="1"/>
  <c r="G183" i="3"/>
  <c r="G184" i="3" s="1"/>
  <c r="W183" i="3"/>
  <c r="W184" i="3" s="1"/>
  <c r="H183" i="3"/>
  <c r="H184" i="3" s="1"/>
  <c r="X183" i="3"/>
  <c r="X184" i="3" s="1"/>
  <c r="M183" i="3"/>
  <c r="M184" i="3" s="1"/>
  <c r="Q183" i="3"/>
  <c r="Q184" i="3" s="1"/>
  <c r="K183" i="3"/>
  <c r="K184" i="3" s="1"/>
  <c r="L183" i="3"/>
  <c r="L184" i="3" s="1"/>
  <c r="R239" i="3"/>
  <c r="R240" i="3" s="1"/>
  <c r="U239" i="3"/>
  <c r="U240" i="3" s="1"/>
  <c r="N239" i="3"/>
  <c r="N240" i="3" s="1"/>
  <c r="J239" i="3"/>
  <c r="J240" i="3" s="1"/>
  <c r="F239" i="3"/>
  <c r="F240" i="3" s="1"/>
  <c r="V239" i="3"/>
  <c r="V240" i="3" s="1"/>
  <c r="O239" i="3"/>
  <c r="O240" i="3" s="1"/>
  <c r="T239" i="3"/>
  <c r="T240" i="3" s="1"/>
  <c r="E239" i="3"/>
  <c r="E240" i="3" s="1"/>
  <c r="E241" i="3" s="1"/>
  <c r="F241" i="3" s="1"/>
  <c r="S239" i="3"/>
  <c r="S240" i="3" s="1"/>
  <c r="H239" i="3"/>
  <c r="H240" i="3" s="1"/>
  <c r="X239" i="3"/>
  <c r="X240" i="3" s="1"/>
  <c r="I239" i="3"/>
  <c r="I240" i="3" s="1"/>
  <c r="G239" i="3"/>
  <c r="G240" i="3" s="1"/>
  <c r="W239" i="3"/>
  <c r="W240" i="3" s="1"/>
  <c r="L239" i="3"/>
  <c r="L240" i="3" s="1"/>
  <c r="M239" i="3"/>
  <c r="M240" i="3" s="1"/>
  <c r="P239" i="3"/>
  <c r="P240" i="3" s="1"/>
  <c r="K239" i="3"/>
  <c r="K240" i="3" s="1"/>
  <c r="Q239" i="3"/>
  <c r="Q240" i="3" s="1"/>
  <c r="V246" i="3"/>
  <c r="V247" i="3" s="1"/>
  <c r="N246" i="3"/>
  <c r="N247" i="3" s="1"/>
  <c r="F246" i="3"/>
  <c r="F247" i="3" s="1"/>
  <c r="S246" i="3"/>
  <c r="S247" i="3" s="1"/>
  <c r="K246" i="3"/>
  <c r="K247" i="3" s="1"/>
  <c r="U246" i="3"/>
  <c r="U247" i="3" s="1"/>
  <c r="R246" i="3"/>
  <c r="R247" i="3" s="1"/>
  <c r="J246" i="3"/>
  <c r="J247" i="3" s="1"/>
  <c r="W246" i="3"/>
  <c r="W247" i="3" s="1"/>
  <c r="O246" i="3"/>
  <c r="O247" i="3" s="1"/>
  <c r="G246" i="3"/>
  <c r="G247" i="3" s="1"/>
  <c r="P246" i="3"/>
  <c r="P247" i="3" s="1"/>
  <c r="I246" i="3"/>
  <c r="I247" i="3" s="1"/>
  <c r="T246" i="3"/>
  <c r="T247" i="3" s="1"/>
  <c r="M246" i="3"/>
  <c r="M247" i="3" s="1"/>
  <c r="H246" i="3"/>
  <c r="H247" i="3" s="1"/>
  <c r="X246" i="3"/>
  <c r="X247" i="3" s="1"/>
  <c r="Q246" i="3"/>
  <c r="Q247" i="3" s="1"/>
  <c r="L246" i="3"/>
  <c r="L247" i="3" s="1"/>
  <c r="E246" i="3"/>
  <c r="E247" i="3" s="1"/>
  <c r="E248" i="3" s="1"/>
  <c r="R50" i="3"/>
  <c r="R51" i="3" s="1"/>
  <c r="N50" i="3"/>
  <c r="N51" i="3" s="1"/>
  <c r="M50" i="3"/>
  <c r="M51" i="3" s="1"/>
  <c r="V50" i="3"/>
  <c r="V51" i="3" s="1"/>
  <c r="F50" i="3"/>
  <c r="F51" i="3" s="1"/>
  <c r="U50" i="3"/>
  <c r="U51" i="3" s="1"/>
  <c r="E50" i="3"/>
  <c r="E51" i="3" s="1"/>
  <c r="E52" i="3" s="1"/>
  <c r="J50" i="3"/>
  <c r="J51" i="3" s="1"/>
  <c r="I50" i="3"/>
  <c r="I51" i="3" s="1"/>
  <c r="Q50" i="3"/>
  <c r="Q51" i="3" s="1"/>
  <c r="K50" i="3"/>
  <c r="K51" i="3" s="1"/>
  <c r="L50" i="3"/>
  <c r="L51" i="3" s="1"/>
  <c r="W50" i="3"/>
  <c r="W51" i="3" s="1"/>
  <c r="H50" i="3"/>
  <c r="H51" i="3" s="1"/>
  <c r="X50" i="3"/>
  <c r="X51" i="3" s="1"/>
  <c r="O50" i="3"/>
  <c r="O51" i="3" s="1"/>
  <c r="P50" i="3"/>
  <c r="P51" i="3" s="1"/>
  <c r="G50" i="3"/>
  <c r="G51" i="3" s="1"/>
  <c r="S50" i="3"/>
  <c r="S51" i="3" s="1"/>
  <c r="T50" i="3"/>
  <c r="T51" i="3" s="1"/>
  <c r="Q169" i="3"/>
  <c r="Q170" i="3" s="1"/>
  <c r="J169" i="3"/>
  <c r="J170" i="3" s="1"/>
  <c r="U169" i="3"/>
  <c r="U170" i="3" s="1"/>
  <c r="E169" i="3"/>
  <c r="E170" i="3" s="1"/>
  <c r="E171" i="3" s="1"/>
  <c r="R169" i="3"/>
  <c r="R170" i="3" s="1"/>
  <c r="X169" i="3"/>
  <c r="X170" i="3" s="1"/>
  <c r="M169" i="3"/>
  <c r="M170" i="3" s="1"/>
  <c r="F169" i="3"/>
  <c r="F170" i="3" s="1"/>
  <c r="N169" i="3"/>
  <c r="N170" i="3" s="1"/>
  <c r="V169" i="3"/>
  <c r="V170" i="3" s="1"/>
  <c r="K169" i="3"/>
  <c r="K170" i="3" s="1"/>
  <c r="L169" i="3"/>
  <c r="L170" i="3" s="1"/>
  <c r="I169" i="3"/>
  <c r="I170" i="3" s="1"/>
  <c r="O169" i="3"/>
  <c r="O170" i="3" s="1"/>
  <c r="P169" i="3"/>
  <c r="P170" i="3" s="1"/>
  <c r="S169" i="3"/>
  <c r="S170" i="3" s="1"/>
  <c r="T169" i="3"/>
  <c r="T170" i="3" s="1"/>
  <c r="W169" i="3"/>
  <c r="W170" i="3" s="1"/>
  <c r="G169" i="3"/>
  <c r="G170" i="3" s="1"/>
  <c r="H169" i="3"/>
  <c r="H170" i="3" s="1"/>
  <c r="N260" i="3"/>
  <c r="N261" i="3" s="1"/>
  <c r="J260" i="3"/>
  <c r="J261" i="3" s="1"/>
  <c r="V260" i="3"/>
  <c r="V261" i="3" s="1"/>
  <c r="F260" i="3"/>
  <c r="F261" i="3" s="1"/>
  <c r="R260" i="3"/>
  <c r="R261" i="3" s="1"/>
  <c r="U260" i="3"/>
  <c r="U261" i="3" s="1"/>
  <c r="K260" i="3"/>
  <c r="K261" i="3" s="1"/>
  <c r="L260" i="3"/>
  <c r="L261" i="3" s="1"/>
  <c r="M260" i="3"/>
  <c r="M261" i="3" s="1"/>
  <c r="O260" i="3"/>
  <c r="O261" i="3" s="1"/>
  <c r="P260" i="3"/>
  <c r="P261" i="3" s="1"/>
  <c r="Q260" i="3"/>
  <c r="Q261" i="3" s="1"/>
  <c r="S260" i="3"/>
  <c r="S261" i="3" s="1"/>
  <c r="T260" i="3"/>
  <c r="T261" i="3" s="1"/>
  <c r="E260" i="3"/>
  <c r="E261" i="3" s="1"/>
  <c r="E262" i="3" s="1"/>
  <c r="H260" i="3"/>
  <c r="H261" i="3" s="1"/>
  <c r="G260" i="3"/>
  <c r="G261" i="3" s="1"/>
  <c r="X260" i="3"/>
  <c r="X261" i="3" s="1"/>
  <c r="W260" i="3"/>
  <c r="W261" i="3" s="1"/>
  <c r="I260" i="3"/>
  <c r="I261" i="3" s="1"/>
  <c r="V64" i="3"/>
  <c r="V65" i="3" s="1"/>
  <c r="J64" i="3"/>
  <c r="J65" i="3" s="1"/>
  <c r="N64" i="3"/>
  <c r="N65" i="3" s="1"/>
  <c r="U64" i="3"/>
  <c r="U65" i="3" s="1"/>
  <c r="R64" i="3"/>
  <c r="R65" i="3" s="1"/>
  <c r="F64" i="3"/>
  <c r="F65" i="3" s="1"/>
  <c r="S64" i="3"/>
  <c r="S65" i="3" s="1"/>
  <c r="T64" i="3"/>
  <c r="T65" i="3" s="1"/>
  <c r="I64" i="3"/>
  <c r="I65" i="3" s="1"/>
  <c r="P64" i="3"/>
  <c r="P65" i="3" s="1"/>
  <c r="G64" i="3"/>
  <c r="G65" i="3" s="1"/>
  <c r="W64" i="3"/>
  <c r="W65" i="3" s="1"/>
  <c r="H64" i="3"/>
  <c r="H65" i="3" s="1"/>
  <c r="X64" i="3"/>
  <c r="X65" i="3" s="1"/>
  <c r="M64" i="3"/>
  <c r="M65" i="3" s="1"/>
  <c r="O64" i="3"/>
  <c r="O65" i="3" s="1"/>
  <c r="K64" i="3"/>
  <c r="K65" i="3" s="1"/>
  <c r="L64" i="3"/>
  <c r="L65" i="3" s="1"/>
  <c r="Q64" i="3"/>
  <c r="Q65" i="3" s="1"/>
  <c r="E64" i="3"/>
  <c r="E65" i="3" s="1"/>
  <c r="E66" i="3" s="1"/>
  <c r="R211" i="3"/>
  <c r="R212" i="3" s="1"/>
  <c r="N211" i="3"/>
  <c r="N212" i="3" s="1"/>
  <c r="K211" i="3"/>
  <c r="K212" i="3" s="1"/>
  <c r="V211" i="3"/>
  <c r="V212" i="3" s="1"/>
  <c r="F211" i="3"/>
  <c r="F212" i="3" s="1"/>
  <c r="S211" i="3"/>
  <c r="S212" i="3" s="1"/>
  <c r="U211" i="3"/>
  <c r="U212" i="3" s="1"/>
  <c r="J211" i="3"/>
  <c r="J212" i="3" s="1"/>
  <c r="T211" i="3"/>
  <c r="T212" i="3" s="1"/>
  <c r="I211" i="3"/>
  <c r="I212" i="3" s="1"/>
  <c r="G211" i="3"/>
  <c r="G212" i="3" s="1"/>
  <c r="H211" i="3"/>
  <c r="H212" i="3" s="1"/>
  <c r="X211" i="3"/>
  <c r="X212" i="3" s="1"/>
  <c r="M211" i="3"/>
  <c r="M212" i="3" s="1"/>
  <c r="O211" i="3"/>
  <c r="O212" i="3" s="1"/>
  <c r="L211" i="3"/>
  <c r="L212" i="3" s="1"/>
  <c r="Q211" i="3"/>
  <c r="Q212" i="3" s="1"/>
  <c r="W211" i="3"/>
  <c r="W212" i="3" s="1"/>
  <c r="P211" i="3"/>
  <c r="P212" i="3" s="1"/>
  <c r="E211" i="3"/>
  <c r="E212" i="3" s="1"/>
  <c r="E213" i="3" s="1"/>
  <c r="N127" i="3"/>
  <c r="N128" i="3" s="1"/>
  <c r="F127" i="3"/>
  <c r="F128" i="3" s="1"/>
  <c r="U127" i="3"/>
  <c r="U128" i="3" s="1"/>
  <c r="V127" i="3"/>
  <c r="V128" i="3" s="1"/>
  <c r="R127" i="3"/>
  <c r="R128" i="3" s="1"/>
  <c r="J127" i="3"/>
  <c r="J128" i="3" s="1"/>
  <c r="S127" i="3"/>
  <c r="S128" i="3" s="1"/>
  <c r="T127" i="3"/>
  <c r="T128" i="3" s="1"/>
  <c r="E127" i="3"/>
  <c r="E128" i="3" s="1"/>
  <c r="E129" i="3" s="1"/>
  <c r="G127" i="3"/>
  <c r="G128" i="3" s="1"/>
  <c r="W127" i="3"/>
  <c r="W128" i="3" s="1"/>
  <c r="H127" i="3"/>
  <c r="H128" i="3" s="1"/>
  <c r="X127" i="3"/>
  <c r="X128" i="3" s="1"/>
  <c r="I127" i="3"/>
  <c r="I128" i="3" s="1"/>
  <c r="K127" i="3"/>
  <c r="K128" i="3" s="1"/>
  <c r="L127" i="3"/>
  <c r="L128" i="3" s="1"/>
  <c r="M127" i="3"/>
  <c r="M128" i="3" s="1"/>
  <c r="Q127" i="3"/>
  <c r="Q128" i="3" s="1"/>
  <c r="O127" i="3"/>
  <c r="O128" i="3" s="1"/>
  <c r="P127" i="3"/>
  <c r="P128" i="3" s="1"/>
  <c r="F297" i="3"/>
  <c r="G297" i="3" s="1"/>
  <c r="H297" i="3" s="1"/>
  <c r="I297" i="3" s="1"/>
  <c r="J297" i="3" s="1"/>
  <c r="K297" i="3" s="1"/>
  <c r="L297" i="3" s="1"/>
  <c r="M297" i="3" s="1"/>
  <c r="N297" i="3" s="1"/>
  <c r="O297" i="3" s="1"/>
  <c r="P297" i="3" s="1"/>
  <c r="Q297" i="3" s="1"/>
  <c r="R297" i="3" s="1"/>
  <c r="S297" i="3" s="1"/>
  <c r="T297" i="3" s="1"/>
  <c r="U297" i="3" s="1"/>
  <c r="V297" i="3" s="1"/>
  <c r="W297" i="3" s="1"/>
  <c r="X297" i="3" s="1"/>
  <c r="C297" i="3" s="1"/>
  <c r="P45" i="4" s="1"/>
  <c r="R92" i="3"/>
  <c r="R93" i="3" s="1"/>
  <c r="U92" i="3"/>
  <c r="U93" i="3" s="1"/>
  <c r="S92" i="3"/>
  <c r="S93" i="3" s="1"/>
  <c r="N92" i="3"/>
  <c r="N93" i="3" s="1"/>
  <c r="I92" i="3"/>
  <c r="I93" i="3" s="1"/>
  <c r="E92" i="3"/>
  <c r="E93" i="3" s="1"/>
  <c r="E94" i="3" s="1"/>
  <c r="F92" i="3"/>
  <c r="F93" i="3" s="1"/>
  <c r="G92" i="3"/>
  <c r="G93" i="3" s="1"/>
  <c r="J92" i="3"/>
  <c r="J93" i="3" s="1"/>
  <c r="K92" i="3"/>
  <c r="K93" i="3" s="1"/>
  <c r="M92" i="3"/>
  <c r="M93" i="3" s="1"/>
  <c r="O92" i="3"/>
  <c r="O93" i="3" s="1"/>
  <c r="Q92" i="3"/>
  <c r="Q93" i="3" s="1"/>
  <c r="V92" i="3"/>
  <c r="V93" i="3" s="1"/>
  <c r="T92" i="3"/>
  <c r="T93" i="3" s="1"/>
  <c r="W92" i="3"/>
  <c r="W93" i="3" s="1"/>
  <c r="H92" i="3"/>
  <c r="H93" i="3" s="1"/>
  <c r="X92" i="3"/>
  <c r="X93" i="3" s="1"/>
  <c r="L92" i="3"/>
  <c r="L93" i="3" s="1"/>
  <c r="P92" i="3"/>
  <c r="P93" i="3" s="1"/>
  <c r="F217" i="3"/>
  <c r="G217" i="3" s="1"/>
  <c r="H217" i="3" s="1"/>
  <c r="I217" i="3" s="1"/>
  <c r="J217" i="3" s="1"/>
  <c r="K217" i="3" s="1"/>
  <c r="L217" i="3" s="1"/>
  <c r="M217" i="3" s="1"/>
  <c r="N217" i="3" s="1"/>
  <c r="O217" i="3" s="1"/>
  <c r="P217" i="3" s="1"/>
  <c r="Q217" i="3" s="1"/>
  <c r="R217" i="3" s="1"/>
  <c r="S217" i="3" s="1"/>
  <c r="T217" i="3" s="1"/>
  <c r="U217" i="3" s="1"/>
  <c r="V217" i="3" s="1"/>
  <c r="W217" i="3" s="1"/>
  <c r="X217" i="3" s="1"/>
  <c r="C217" i="3" s="1"/>
  <c r="T34" i="4" s="1"/>
  <c r="R162" i="3"/>
  <c r="R163" i="3" s="1"/>
  <c r="U162" i="3"/>
  <c r="U163" i="3" s="1"/>
  <c r="N162" i="3"/>
  <c r="N163" i="3" s="1"/>
  <c r="J162" i="3"/>
  <c r="J163" i="3" s="1"/>
  <c r="V162" i="3"/>
  <c r="V163" i="3" s="1"/>
  <c r="F162" i="3"/>
  <c r="F163" i="3" s="1"/>
  <c r="S162" i="3"/>
  <c r="S163" i="3" s="1"/>
  <c r="T162" i="3"/>
  <c r="T163" i="3" s="1"/>
  <c r="E162" i="3"/>
  <c r="E163" i="3" s="1"/>
  <c r="E164" i="3" s="1"/>
  <c r="G162" i="3"/>
  <c r="G163" i="3" s="1"/>
  <c r="W162" i="3"/>
  <c r="W163" i="3" s="1"/>
  <c r="H162" i="3"/>
  <c r="H163" i="3" s="1"/>
  <c r="X162" i="3"/>
  <c r="X163" i="3" s="1"/>
  <c r="I162" i="3"/>
  <c r="I163" i="3" s="1"/>
  <c r="K162" i="3"/>
  <c r="K163" i="3" s="1"/>
  <c r="L162" i="3"/>
  <c r="L163" i="3" s="1"/>
  <c r="M162" i="3"/>
  <c r="M163" i="3" s="1"/>
  <c r="Q162" i="3"/>
  <c r="Q163" i="3" s="1"/>
  <c r="O162" i="3"/>
  <c r="O163" i="3" s="1"/>
  <c r="P162" i="3"/>
  <c r="P163" i="3" s="1"/>
  <c r="N288" i="3"/>
  <c r="N289" i="3" s="1"/>
  <c r="J288" i="3"/>
  <c r="J289" i="3" s="1"/>
  <c r="V288" i="3"/>
  <c r="V289" i="3" s="1"/>
  <c r="F288" i="3"/>
  <c r="F289" i="3" s="1"/>
  <c r="U288" i="3"/>
  <c r="U289" i="3" s="1"/>
  <c r="R288" i="3"/>
  <c r="R289" i="3" s="1"/>
  <c r="G288" i="3"/>
  <c r="G289" i="3" s="1"/>
  <c r="W288" i="3"/>
  <c r="W289" i="3" s="1"/>
  <c r="H288" i="3"/>
  <c r="H289" i="3" s="1"/>
  <c r="X288" i="3"/>
  <c r="X289" i="3" s="1"/>
  <c r="M288" i="3"/>
  <c r="M289" i="3" s="1"/>
  <c r="K288" i="3"/>
  <c r="K289" i="3" s="1"/>
  <c r="L288" i="3"/>
  <c r="L289" i="3" s="1"/>
  <c r="Q288" i="3"/>
  <c r="Q289" i="3" s="1"/>
  <c r="O288" i="3"/>
  <c r="O289" i="3" s="1"/>
  <c r="P288" i="3"/>
  <c r="P289" i="3" s="1"/>
  <c r="E288" i="3"/>
  <c r="E289" i="3" s="1"/>
  <c r="E290" i="3" s="1"/>
  <c r="I288" i="3"/>
  <c r="I289" i="3" s="1"/>
  <c r="S288" i="3"/>
  <c r="S289" i="3" s="1"/>
  <c r="T288" i="3"/>
  <c r="T289" i="3" s="1"/>
  <c r="R106" i="3"/>
  <c r="R107" i="3" s="1"/>
  <c r="U106" i="3"/>
  <c r="U107" i="3" s="1"/>
  <c r="N106" i="3"/>
  <c r="N107" i="3" s="1"/>
  <c r="J106" i="3"/>
  <c r="J107" i="3" s="1"/>
  <c r="F106" i="3"/>
  <c r="F107" i="3" s="1"/>
  <c r="V106" i="3"/>
  <c r="V107" i="3" s="1"/>
  <c r="K106" i="3"/>
  <c r="K107" i="3" s="1"/>
  <c r="L106" i="3"/>
  <c r="L107" i="3" s="1"/>
  <c r="M106" i="3"/>
  <c r="M107" i="3" s="1"/>
  <c r="O106" i="3"/>
  <c r="O107" i="3" s="1"/>
  <c r="P106" i="3"/>
  <c r="P107" i="3" s="1"/>
  <c r="Q106" i="3"/>
  <c r="Q107" i="3" s="1"/>
  <c r="S106" i="3"/>
  <c r="S107" i="3" s="1"/>
  <c r="T106" i="3"/>
  <c r="T107" i="3" s="1"/>
  <c r="E106" i="3"/>
  <c r="E107" i="3" s="1"/>
  <c r="E108" i="3" s="1"/>
  <c r="I106" i="3"/>
  <c r="I107" i="3" s="1"/>
  <c r="H106" i="3"/>
  <c r="H107" i="3" s="1"/>
  <c r="G106" i="3"/>
  <c r="G107" i="3" s="1"/>
  <c r="X106" i="3"/>
  <c r="X107" i="3" s="1"/>
  <c r="W106" i="3"/>
  <c r="W107" i="3" s="1"/>
  <c r="V253" i="3"/>
  <c r="V254" i="3" s="1"/>
  <c r="F253" i="3"/>
  <c r="F254" i="3" s="1"/>
  <c r="R253" i="3"/>
  <c r="R254" i="3" s="1"/>
  <c r="U253" i="3"/>
  <c r="U254" i="3" s="1"/>
  <c r="N253" i="3"/>
  <c r="N254" i="3" s="1"/>
  <c r="J253" i="3"/>
  <c r="J254" i="3" s="1"/>
  <c r="G253" i="3"/>
  <c r="G254" i="3" s="1"/>
  <c r="W253" i="3"/>
  <c r="W254" i="3" s="1"/>
  <c r="H253" i="3"/>
  <c r="H254" i="3" s="1"/>
  <c r="X253" i="3"/>
  <c r="X254" i="3" s="1"/>
  <c r="I253" i="3"/>
  <c r="I254" i="3" s="1"/>
  <c r="K253" i="3"/>
  <c r="K254" i="3" s="1"/>
  <c r="L253" i="3"/>
  <c r="L254" i="3" s="1"/>
  <c r="M253" i="3"/>
  <c r="M254" i="3" s="1"/>
  <c r="O253" i="3"/>
  <c r="O254" i="3" s="1"/>
  <c r="P253" i="3"/>
  <c r="P254" i="3" s="1"/>
  <c r="Q253" i="3"/>
  <c r="Q254" i="3" s="1"/>
  <c r="E253" i="3"/>
  <c r="E254" i="3" s="1"/>
  <c r="E255" i="3" s="1"/>
  <c r="F255" i="3" s="1"/>
  <c r="S253" i="3"/>
  <c r="S254" i="3" s="1"/>
  <c r="T253" i="3"/>
  <c r="T254" i="3" s="1"/>
  <c r="J57" i="3"/>
  <c r="J58" i="3" s="1"/>
  <c r="U57" i="3"/>
  <c r="U58" i="3" s="1"/>
  <c r="R57" i="3"/>
  <c r="R58" i="3" s="1"/>
  <c r="N57" i="3"/>
  <c r="N58" i="3" s="1"/>
  <c r="V57" i="3"/>
  <c r="V58" i="3" s="1"/>
  <c r="F57" i="3"/>
  <c r="F58" i="3" s="1"/>
  <c r="S57" i="3"/>
  <c r="S58" i="3" s="1"/>
  <c r="T57" i="3"/>
  <c r="T58" i="3" s="1"/>
  <c r="E57" i="3"/>
  <c r="E58" i="3" s="1"/>
  <c r="E59" i="3" s="1"/>
  <c r="G57" i="3"/>
  <c r="G58" i="3" s="1"/>
  <c r="W57" i="3"/>
  <c r="W58" i="3" s="1"/>
  <c r="H57" i="3"/>
  <c r="H58" i="3" s="1"/>
  <c r="X57" i="3"/>
  <c r="X58" i="3" s="1"/>
  <c r="I57" i="3"/>
  <c r="I58" i="3" s="1"/>
  <c r="K57" i="3"/>
  <c r="K58" i="3" s="1"/>
  <c r="L57" i="3"/>
  <c r="L58" i="3" s="1"/>
  <c r="M57" i="3"/>
  <c r="M58" i="3" s="1"/>
  <c r="O57" i="3"/>
  <c r="O58" i="3" s="1"/>
  <c r="P57" i="3"/>
  <c r="P58" i="3" s="1"/>
  <c r="Q57" i="3"/>
  <c r="Q58" i="3" s="1"/>
  <c r="R274" i="3"/>
  <c r="R275" i="3" s="1"/>
  <c r="V274" i="3"/>
  <c r="V275" i="3" s="1"/>
  <c r="F274" i="3"/>
  <c r="F275" i="3" s="1"/>
  <c r="J274" i="3"/>
  <c r="J275" i="3" s="1"/>
  <c r="G274" i="3"/>
  <c r="G275" i="3" s="1"/>
  <c r="W274" i="3"/>
  <c r="W275" i="3" s="1"/>
  <c r="L274" i="3"/>
  <c r="L275" i="3" s="1"/>
  <c r="E274" i="3"/>
  <c r="E275" i="3" s="1"/>
  <c r="E276" i="3" s="1"/>
  <c r="N274" i="3"/>
  <c r="N275" i="3" s="1"/>
  <c r="K274" i="3"/>
  <c r="K275" i="3" s="1"/>
  <c r="P274" i="3"/>
  <c r="P275" i="3" s="1"/>
  <c r="I274" i="3"/>
  <c r="I275" i="3" s="1"/>
  <c r="U274" i="3"/>
  <c r="U275" i="3" s="1"/>
  <c r="O274" i="3"/>
  <c r="O275" i="3" s="1"/>
  <c r="T274" i="3"/>
  <c r="T275" i="3" s="1"/>
  <c r="M274" i="3"/>
  <c r="M275" i="3" s="1"/>
  <c r="H274" i="3"/>
  <c r="H275" i="3" s="1"/>
  <c r="S274" i="3"/>
  <c r="S275" i="3" s="1"/>
  <c r="X274" i="3"/>
  <c r="X275" i="3" s="1"/>
  <c r="Q274" i="3"/>
  <c r="Q275" i="3" s="1"/>
  <c r="R197" i="3"/>
  <c r="R198" i="3" s="1"/>
  <c r="S197" i="3"/>
  <c r="S198" i="3" s="1"/>
  <c r="K197" i="3"/>
  <c r="K198" i="3" s="1"/>
  <c r="U197" i="3"/>
  <c r="U198" i="3" s="1"/>
  <c r="O197" i="3"/>
  <c r="O198" i="3" s="1"/>
  <c r="F197" i="3"/>
  <c r="F198" i="3" s="1"/>
  <c r="W197" i="3"/>
  <c r="W198" i="3" s="1"/>
  <c r="N197" i="3"/>
  <c r="N198" i="3" s="1"/>
  <c r="V197" i="3"/>
  <c r="V198" i="3" s="1"/>
  <c r="P197" i="3"/>
  <c r="P198" i="3" s="1"/>
  <c r="Q197" i="3"/>
  <c r="Q198" i="3" s="1"/>
  <c r="T197" i="3"/>
  <c r="T198" i="3" s="1"/>
  <c r="E197" i="3"/>
  <c r="E198" i="3" s="1"/>
  <c r="E199" i="3" s="1"/>
  <c r="G197" i="3"/>
  <c r="G198" i="3" s="1"/>
  <c r="H197" i="3"/>
  <c r="H198" i="3" s="1"/>
  <c r="X197" i="3"/>
  <c r="X198" i="3" s="1"/>
  <c r="I197" i="3"/>
  <c r="I198" i="3" s="1"/>
  <c r="L197" i="3"/>
  <c r="L198" i="3" s="1"/>
  <c r="M197" i="3"/>
  <c r="M198" i="3" s="1"/>
  <c r="J197" i="3"/>
  <c r="J198" i="3" s="1"/>
  <c r="U29" i="3"/>
  <c r="U30" i="3" s="1"/>
  <c r="R29" i="3"/>
  <c r="R30" i="3" s="1"/>
  <c r="K29" i="3"/>
  <c r="K30" i="3" s="1"/>
  <c r="H29" i="3"/>
  <c r="H30" i="3" s="1"/>
  <c r="X29" i="3"/>
  <c r="X30" i="3" s="1"/>
  <c r="Q29" i="3"/>
  <c r="Q30" i="3" s="1"/>
  <c r="W29" i="3"/>
  <c r="W30" i="3" s="1"/>
  <c r="M29" i="3"/>
  <c r="M30" i="3" s="1"/>
  <c r="F29" i="3"/>
  <c r="F30" i="3" s="1"/>
  <c r="V29" i="3"/>
  <c r="V30" i="3" s="1"/>
  <c r="O29" i="3"/>
  <c r="O30" i="3" s="1"/>
  <c r="L29" i="3"/>
  <c r="L30" i="3" s="1"/>
  <c r="E29" i="3"/>
  <c r="E30" i="3" s="1"/>
  <c r="E31" i="3" s="1"/>
  <c r="F31" i="3" s="1"/>
  <c r="N29" i="3"/>
  <c r="N30" i="3" s="1"/>
  <c r="G29" i="3"/>
  <c r="G30" i="3" s="1"/>
  <c r="T29" i="3"/>
  <c r="T30" i="3" s="1"/>
  <c r="J29" i="3"/>
  <c r="J30" i="3" s="1"/>
  <c r="S29" i="3"/>
  <c r="S30" i="3" s="1"/>
  <c r="P29" i="3"/>
  <c r="P30" i="3" s="1"/>
  <c r="I29" i="3"/>
  <c r="I30" i="3" s="1"/>
  <c r="R120" i="3"/>
  <c r="R121" i="3" s="1"/>
  <c r="U120" i="3"/>
  <c r="U121" i="3" s="1"/>
  <c r="N120" i="3"/>
  <c r="N121" i="3" s="1"/>
  <c r="J120" i="3"/>
  <c r="J121" i="3" s="1"/>
  <c r="V120" i="3"/>
  <c r="V121" i="3" s="1"/>
  <c r="F120" i="3"/>
  <c r="F121" i="3" s="1"/>
  <c r="K120" i="3"/>
  <c r="K121" i="3" s="1"/>
  <c r="T120" i="3"/>
  <c r="T121" i="3" s="1"/>
  <c r="Q120" i="3"/>
  <c r="Q121" i="3" s="1"/>
  <c r="O120" i="3"/>
  <c r="O121" i="3" s="1"/>
  <c r="H120" i="3"/>
  <c r="H121" i="3" s="1"/>
  <c r="X120" i="3"/>
  <c r="X121" i="3" s="1"/>
  <c r="E120" i="3"/>
  <c r="E121" i="3" s="1"/>
  <c r="E122" i="3" s="1"/>
  <c r="S120" i="3"/>
  <c r="S121" i="3" s="1"/>
  <c r="L120" i="3"/>
  <c r="L121" i="3" s="1"/>
  <c r="I120" i="3"/>
  <c r="I121" i="3" s="1"/>
  <c r="G120" i="3"/>
  <c r="G121" i="3" s="1"/>
  <c r="W120" i="3"/>
  <c r="W121" i="3" s="1"/>
  <c r="P120" i="3"/>
  <c r="P121" i="3" s="1"/>
  <c r="M120" i="3"/>
  <c r="M121" i="3" s="1"/>
  <c r="Q22" i="3"/>
  <c r="Q23" i="3" s="1"/>
  <c r="J22" i="3"/>
  <c r="J23" i="3" s="1"/>
  <c r="G22" i="3"/>
  <c r="G23" i="3" s="1"/>
  <c r="W22" i="3"/>
  <c r="W23" i="3" s="1"/>
  <c r="T22" i="3"/>
  <c r="T23" i="3" s="1"/>
  <c r="M22" i="3"/>
  <c r="M23" i="3" s="1"/>
  <c r="F22" i="3"/>
  <c r="F23" i="3" s="1"/>
  <c r="I22" i="3"/>
  <c r="I23" i="3" s="1"/>
  <c r="U22" i="3"/>
  <c r="U23" i="3" s="1"/>
  <c r="N22" i="3"/>
  <c r="N23" i="3" s="1"/>
  <c r="K22" i="3"/>
  <c r="K23" i="3" s="1"/>
  <c r="H22" i="3"/>
  <c r="H23" i="3" s="1"/>
  <c r="X22" i="3"/>
  <c r="X23" i="3" s="1"/>
  <c r="S22" i="3"/>
  <c r="S23" i="3" s="1"/>
  <c r="P22" i="3"/>
  <c r="P23" i="3" s="1"/>
  <c r="R22" i="3"/>
  <c r="R23" i="3" s="1"/>
  <c r="O22" i="3"/>
  <c r="O23" i="3" s="1"/>
  <c r="L22" i="3"/>
  <c r="L23" i="3" s="1"/>
  <c r="E22" i="3"/>
  <c r="E23" i="3" s="1"/>
  <c r="E24" i="3" s="1"/>
  <c r="F24" i="3" s="1"/>
  <c r="G24" i="3" s="1"/>
  <c r="H24" i="3" s="1"/>
  <c r="I24" i="3" s="1"/>
  <c r="V22" i="3"/>
  <c r="V23" i="3" s="1"/>
  <c r="J281" i="3"/>
  <c r="J282" i="3" s="1"/>
  <c r="V281" i="3"/>
  <c r="V282" i="3" s="1"/>
  <c r="F281" i="3"/>
  <c r="F282" i="3" s="1"/>
  <c r="R281" i="3"/>
  <c r="R282" i="3" s="1"/>
  <c r="U281" i="3"/>
  <c r="U282" i="3" s="1"/>
  <c r="N281" i="3"/>
  <c r="N282" i="3" s="1"/>
  <c r="S281" i="3"/>
  <c r="S282" i="3" s="1"/>
  <c r="H281" i="3"/>
  <c r="H282" i="3" s="1"/>
  <c r="X281" i="3"/>
  <c r="X282" i="3" s="1"/>
  <c r="I281" i="3"/>
  <c r="I282" i="3" s="1"/>
  <c r="G281" i="3"/>
  <c r="G282" i="3" s="1"/>
  <c r="W281" i="3"/>
  <c r="W282" i="3" s="1"/>
  <c r="L281" i="3"/>
  <c r="L282" i="3" s="1"/>
  <c r="M281" i="3"/>
  <c r="M282" i="3" s="1"/>
  <c r="K281" i="3"/>
  <c r="K282" i="3" s="1"/>
  <c r="P281" i="3"/>
  <c r="P282" i="3" s="1"/>
  <c r="Q281" i="3"/>
  <c r="Q282" i="3" s="1"/>
  <c r="E281" i="3"/>
  <c r="E282" i="3" s="1"/>
  <c r="E283" i="3" s="1"/>
  <c r="T281" i="3"/>
  <c r="T282" i="3" s="1"/>
  <c r="O281" i="3"/>
  <c r="O282" i="3" s="1"/>
  <c r="R99" i="3"/>
  <c r="R100" i="3" s="1"/>
  <c r="V99" i="3"/>
  <c r="V100" i="3" s="1"/>
  <c r="J99" i="3"/>
  <c r="J100" i="3" s="1"/>
  <c r="F99" i="3"/>
  <c r="F100" i="3" s="1"/>
  <c r="N99" i="3"/>
  <c r="N100" i="3" s="1"/>
  <c r="G99" i="3"/>
  <c r="G100" i="3" s="1"/>
  <c r="W99" i="3"/>
  <c r="W100" i="3" s="1"/>
  <c r="H99" i="3"/>
  <c r="H100" i="3" s="1"/>
  <c r="X99" i="3"/>
  <c r="X100" i="3" s="1"/>
  <c r="I99" i="3"/>
  <c r="I100" i="3" s="1"/>
  <c r="K99" i="3"/>
  <c r="K100" i="3" s="1"/>
  <c r="L99" i="3"/>
  <c r="L100" i="3" s="1"/>
  <c r="M99" i="3"/>
  <c r="M100" i="3" s="1"/>
  <c r="O99" i="3"/>
  <c r="O100" i="3" s="1"/>
  <c r="P99" i="3"/>
  <c r="P100" i="3" s="1"/>
  <c r="Q99" i="3"/>
  <c r="Q100" i="3" s="1"/>
  <c r="T99" i="3"/>
  <c r="T100" i="3" s="1"/>
  <c r="S99" i="3"/>
  <c r="S100" i="3" s="1"/>
  <c r="U99" i="3"/>
  <c r="U100" i="3" s="1"/>
  <c r="E99" i="3"/>
  <c r="E100" i="3" s="1"/>
  <c r="E101" i="3" s="1"/>
  <c r="F101" i="3" s="1"/>
  <c r="S176" i="3"/>
  <c r="S177" i="3" s="1"/>
  <c r="K176" i="3"/>
  <c r="K177" i="3" s="1"/>
  <c r="U176" i="3"/>
  <c r="U177" i="3" s="1"/>
  <c r="R176" i="3"/>
  <c r="R177" i="3" s="1"/>
  <c r="J176" i="3"/>
  <c r="J177" i="3" s="1"/>
  <c r="W176" i="3"/>
  <c r="W177" i="3" s="1"/>
  <c r="O176" i="3"/>
  <c r="O177" i="3" s="1"/>
  <c r="G176" i="3"/>
  <c r="G177" i="3" s="1"/>
  <c r="V176" i="3"/>
  <c r="V177" i="3" s="1"/>
  <c r="N176" i="3"/>
  <c r="N177" i="3" s="1"/>
  <c r="F176" i="3"/>
  <c r="F177" i="3" s="1"/>
  <c r="T176" i="3"/>
  <c r="T177" i="3" s="1"/>
  <c r="E176" i="3"/>
  <c r="E177" i="3" s="1"/>
  <c r="E178" i="3" s="1"/>
  <c r="H176" i="3"/>
  <c r="H177" i="3" s="1"/>
  <c r="X176" i="3"/>
  <c r="X177" i="3" s="1"/>
  <c r="I176" i="3"/>
  <c r="I177" i="3" s="1"/>
  <c r="L176" i="3"/>
  <c r="L177" i="3" s="1"/>
  <c r="M176" i="3"/>
  <c r="M177" i="3" s="1"/>
  <c r="Q176" i="3"/>
  <c r="Q177" i="3" s="1"/>
  <c r="P176" i="3"/>
  <c r="P177" i="3" s="1"/>
  <c r="J43" i="3"/>
  <c r="J44" i="3" s="1"/>
  <c r="E43" i="3"/>
  <c r="E44" i="3" s="1"/>
  <c r="E45" i="3" s="1"/>
  <c r="U43" i="3"/>
  <c r="U44" i="3" s="1"/>
  <c r="R43" i="3"/>
  <c r="R44" i="3" s="1"/>
  <c r="N43" i="3"/>
  <c r="N44" i="3" s="1"/>
  <c r="F43" i="3"/>
  <c r="F44" i="3" s="1"/>
  <c r="F45" i="3" s="1"/>
  <c r="V43" i="3"/>
  <c r="V44" i="3" s="1"/>
  <c r="O43" i="3"/>
  <c r="O44" i="3" s="1"/>
  <c r="P43" i="3"/>
  <c r="P44" i="3" s="1"/>
  <c r="I43" i="3"/>
  <c r="I44" i="3" s="1"/>
  <c r="S43" i="3"/>
  <c r="S44" i="3" s="1"/>
  <c r="T43" i="3"/>
  <c r="T44" i="3" s="1"/>
  <c r="M43" i="3"/>
  <c r="M44" i="3" s="1"/>
  <c r="G43" i="3"/>
  <c r="G44" i="3" s="1"/>
  <c r="W43" i="3"/>
  <c r="W44" i="3" s="1"/>
  <c r="H43" i="3"/>
  <c r="H44" i="3" s="1"/>
  <c r="X43" i="3"/>
  <c r="X44" i="3" s="1"/>
  <c r="Q43" i="3"/>
  <c r="Q44" i="3" s="1"/>
  <c r="K43" i="3"/>
  <c r="K44" i="3" s="1"/>
  <c r="L43" i="3"/>
  <c r="L44" i="3" s="1"/>
  <c r="R267" i="3"/>
  <c r="R268" i="3" s="1"/>
  <c r="U267" i="3"/>
  <c r="U268" i="3" s="1"/>
  <c r="N267" i="3"/>
  <c r="N268" i="3" s="1"/>
  <c r="J267" i="3"/>
  <c r="J268" i="3" s="1"/>
  <c r="F267" i="3"/>
  <c r="F268" i="3" s="1"/>
  <c r="V267" i="3"/>
  <c r="V268" i="3" s="1"/>
  <c r="K267" i="3"/>
  <c r="K268" i="3" s="1"/>
  <c r="L267" i="3"/>
  <c r="L268" i="3" s="1"/>
  <c r="Q267" i="3"/>
  <c r="Q268" i="3" s="1"/>
  <c r="O267" i="3"/>
  <c r="O268" i="3" s="1"/>
  <c r="P267" i="3"/>
  <c r="P268" i="3" s="1"/>
  <c r="E267" i="3"/>
  <c r="E268" i="3" s="1"/>
  <c r="E269" i="3" s="1"/>
  <c r="S267" i="3"/>
  <c r="S268" i="3" s="1"/>
  <c r="T267" i="3"/>
  <c r="T268" i="3" s="1"/>
  <c r="I267" i="3"/>
  <c r="I268" i="3" s="1"/>
  <c r="W267" i="3"/>
  <c r="W268" i="3" s="1"/>
  <c r="H267" i="3"/>
  <c r="H268" i="3" s="1"/>
  <c r="X267" i="3"/>
  <c r="X268" i="3" s="1"/>
  <c r="G267" i="3"/>
  <c r="G268" i="3" s="1"/>
  <c r="M267" i="3"/>
  <c r="M268" i="3" s="1"/>
  <c r="W15" i="3"/>
  <c r="W16" i="3" s="1"/>
  <c r="S15" i="3"/>
  <c r="S16" i="3" s="1"/>
  <c r="O15" i="3"/>
  <c r="O16" i="3" s="1"/>
  <c r="K15" i="3"/>
  <c r="K16" i="3" s="1"/>
  <c r="G15" i="3"/>
  <c r="G16" i="3" s="1"/>
  <c r="X15" i="3"/>
  <c r="X16" i="3" s="1"/>
  <c r="T15" i="3"/>
  <c r="T16" i="3" s="1"/>
  <c r="L15" i="3"/>
  <c r="L16" i="3" s="1"/>
  <c r="H15" i="3"/>
  <c r="H16" i="3" s="1"/>
  <c r="V15" i="3"/>
  <c r="V16" i="3" s="1"/>
  <c r="R15" i="3"/>
  <c r="R16" i="3" s="1"/>
  <c r="N15" i="3"/>
  <c r="N16" i="3" s="1"/>
  <c r="J15" i="3"/>
  <c r="J16" i="3" s="1"/>
  <c r="F15" i="3"/>
  <c r="F16" i="3" s="1"/>
  <c r="P15" i="3"/>
  <c r="P16" i="3" s="1"/>
  <c r="U15" i="3"/>
  <c r="U16" i="3" s="1"/>
  <c r="Q15" i="3"/>
  <c r="Q16" i="3" s="1"/>
  <c r="M15" i="3"/>
  <c r="M16" i="3" s="1"/>
  <c r="I15" i="3"/>
  <c r="I16" i="3" s="1"/>
  <c r="E15" i="3"/>
  <c r="E16" i="3" s="1"/>
  <c r="E17" i="3" s="1"/>
  <c r="K80" i="3"/>
  <c r="L80" i="3" s="1"/>
  <c r="M80" i="3" s="1"/>
  <c r="N80" i="3" s="1"/>
  <c r="O80" i="3" s="1"/>
  <c r="P80" i="3" s="1"/>
  <c r="Q80" i="3" s="1"/>
  <c r="R80" i="3" s="1"/>
  <c r="S80" i="3" s="1"/>
  <c r="T80" i="3" s="1"/>
  <c r="U80" i="3" s="1"/>
  <c r="V80" i="3" s="1"/>
  <c r="W80" i="3" s="1"/>
  <c r="X80" i="3" s="1"/>
  <c r="C80" i="3" s="1"/>
  <c r="P14" i="4" s="1"/>
  <c r="I259" i="3"/>
  <c r="J259" i="3" s="1"/>
  <c r="K259" i="3" s="1"/>
  <c r="L259" i="3" s="1"/>
  <c r="M259" i="3" s="1"/>
  <c r="N259" i="3" s="1"/>
  <c r="O259" i="3" s="1"/>
  <c r="P259" i="3" s="1"/>
  <c r="Q259" i="3" s="1"/>
  <c r="R259" i="3" s="1"/>
  <c r="S259" i="3" s="1"/>
  <c r="T259" i="3" s="1"/>
  <c r="U259" i="3" s="1"/>
  <c r="V259" i="3" s="1"/>
  <c r="W259" i="3" s="1"/>
  <c r="X259" i="3" s="1"/>
  <c r="C259" i="3" s="1"/>
  <c r="T40" i="4" s="1"/>
  <c r="R204" i="3"/>
  <c r="R205" i="3" s="1"/>
  <c r="J204" i="3"/>
  <c r="J205" i="3" s="1"/>
  <c r="W204" i="3"/>
  <c r="W205" i="3" s="1"/>
  <c r="O204" i="3"/>
  <c r="O205" i="3" s="1"/>
  <c r="G204" i="3"/>
  <c r="G205" i="3" s="1"/>
  <c r="V204" i="3"/>
  <c r="V205" i="3" s="1"/>
  <c r="N204" i="3"/>
  <c r="N205" i="3" s="1"/>
  <c r="F204" i="3"/>
  <c r="F205" i="3" s="1"/>
  <c r="U204" i="3"/>
  <c r="U205" i="3" s="1"/>
  <c r="S204" i="3"/>
  <c r="S205" i="3" s="1"/>
  <c r="K204" i="3"/>
  <c r="K205" i="3" s="1"/>
  <c r="L204" i="3"/>
  <c r="L205" i="3" s="1"/>
  <c r="Q204" i="3"/>
  <c r="Q205" i="3" s="1"/>
  <c r="P204" i="3"/>
  <c r="P205" i="3" s="1"/>
  <c r="E204" i="3"/>
  <c r="E205" i="3" s="1"/>
  <c r="E206" i="3" s="1"/>
  <c r="T204" i="3"/>
  <c r="T205" i="3" s="1"/>
  <c r="I204" i="3"/>
  <c r="I205" i="3" s="1"/>
  <c r="X204" i="3"/>
  <c r="X205" i="3" s="1"/>
  <c r="H204" i="3"/>
  <c r="H205" i="3" s="1"/>
  <c r="M204" i="3"/>
  <c r="M205" i="3" s="1"/>
  <c r="V5" i="3"/>
  <c r="V6" i="3" s="1"/>
  <c r="R5" i="3"/>
  <c r="R6" i="3" s="1"/>
  <c r="N5" i="3"/>
  <c r="N6" i="3" s="1"/>
  <c r="J5" i="3"/>
  <c r="J6" i="3" s="1"/>
  <c r="F5" i="3"/>
  <c r="F6" i="3" s="1"/>
  <c r="T5" i="3"/>
  <c r="T6" i="3" s="1"/>
  <c r="H5" i="3"/>
  <c r="H6" i="3" s="1"/>
  <c r="O5" i="3"/>
  <c r="O6" i="3" s="1"/>
  <c r="G5" i="3"/>
  <c r="G6" i="3" s="1"/>
  <c r="U5" i="3"/>
  <c r="U6" i="3" s="1"/>
  <c r="Q5" i="3"/>
  <c r="Q6" i="3" s="1"/>
  <c r="M5" i="3"/>
  <c r="M6" i="3" s="1"/>
  <c r="I5" i="3"/>
  <c r="I6" i="3" s="1"/>
  <c r="E5" i="3"/>
  <c r="E6" i="3" s="1"/>
  <c r="E7" i="3" s="1"/>
  <c r="P5" i="3"/>
  <c r="P6" i="3" s="1"/>
  <c r="L5" i="3"/>
  <c r="L6" i="3" s="1"/>
  <c r="W5" i="3"/>
  <c r="W6" i="3" s="1"/>
  <c r="K5" i="3"/>
  <c r="K6" i="3" s="1"/>
  <c r="X5" i="3"/>
  <c r="X6" i="3" s="1"/>
  <c r="S5" i="3"/>
  <c r="S6" i="3" s="1"/>
  <c r="O4" i="4"/>
  <c r="N46" i="4"/>
  <c r="V30" i="4" l="1"/>
  <c r="V45" i="4"/>
  <c r="H73" i="3"/>
  <c r="I73" i="3" s="1"/>
  <c r="J73" i="3" s="1"/>
  <c r="K73" i="3" s="1"/>
  <c r="L73" i="3" s="1"/>
  <c r="M73" i="3" s="1"/>
  <c r="N73" i="3" s="1"/>
  <c r="O73" i="3" s="1"/>
  <c r="P73" i="3" s="1"/>
  <c r="Q73" i="3" s="1"/>
  <c r="R73" i="3" s="1"/>
  <c r="S73" i="3" s="1"/>
  <c r="T73" i="3" s="1"/>
  <c r="U73" i="3" s="1"/>
  <c r="V73" i="3" s="1"/>
  <c r="W73" i="3" s="1"/>
  <c r="X73" i="3" s="1"/>
  <c r="C73" i="3" s="1"/>
  <c r="P13" i="4" s="1"/>
  <c r="V13" i="4" s="1"/>
  <c r="V14" i="4"/>
  <c r="G143" i="3"/>
  <c r="H143" i="3" s="1"/>
  <c r="F136" i="3"/>
  <c r="J24" i="3"/>
  <c r="K24" i="3" s="1"/>
  <c r="L24" i="3" s="1"/>
  <c r="M24" i="3" s="1"/>
  <c r="N24" i="3" s="1"/>
  <c r="O24" i="3" s="1"/>
  <c r="P24" i="3" s="1"/>
  <c r="Q24" i="3" s="1"/>
  <c r="R24" i="3" s="1"/>
  <c r="S24" i="3" s="1"/>
  <c r="T24" i="3" s="1"/>
  <c r="U24" i="3" s="1"/>
  <c r="V24" i="3" s="1"/>
  <c r="W24" i="3" s="1"/>
  <c r="X24" i="3" s="1"/>
  <c r="C24" i="3" s="1"/>
  <c r="P6" i="4" s="1"/>
  <c r="V6" i="4" s="1"/>
  <c r="F276" i="3"/>
  <c r="G276" i="3" s="1"/>
  <c r="H276" i="3" s="1"/>
  <c r="I276" i="3" s="1"/>
  <c r="J276" i="3" s="1"/>
  <c r="K276" i="3" s="1"/>
  <c r="L276" i="3" s="1"/>
  <c r="M276" i="3" s="1"/>
  <c r="N276" i="3" s="1"/>
  <c r="O276" i="3" s="1"/>
  <c r="P276" i="3" s="1"/>
  <c r="Q276" i="3" s="1"/>
  <c r="R276" i="3" s="1"/>
  <c r="S276" i="3" s="1"/>
  <c r="T276" i="3" s="1"/>
  <c r="U276" i="3" s="1"/>
  <c r="V276" i="3" s="1"/>
  <c r="W276" i="3" s="1"/>
  <c r="X276" i="3" s="1"/>
  <c r="C276" i="3" s="1"/>
  <c r="P42" i="4" s="1"/>
  <c r="V42" i="4" s="1"/>
  <c r="F178" i="3"/>
  <c r="G178" i="3" s="1"/>
  <c r="H178" i="3" s="1"/>
  <c r="I178" i="3" s="1"/>
  <c r="J178" i="3" s="1"/>
  <c r="K178" i="3" s="1"/>
  <c r="L178" i="3" s="1"/>
  <c r="M178" i="3" s="1"/>
  <c r="N178" i="3" s="1"/>
  <c r="O178" i="3" s="1"/>
  <c r="P178" i="3" s="1"/>
  <c r="Q178" i="3" s="1"/>
  <c r="R178" i="3" s="1"/>
  <c r="S178" i="3" s="1"/>
  <c r="T178" i="3" s="1"/>
  <c r="U178" i="3" s="1"/>
  <c r="V178" i="3" s="1"/>
  <c r="W178" i="3" s="1"/>
  <c r="X178" i="3" s="1"/>
  <c r="C178" i="3" s="1"/>
  <c r="P28" i="4" s="1"/>
  <c r="V28" i="4" s="1"/>
  <c r="F122" i="3"/>
  <c r="G31" i="3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S31" i="3" s="1"/>
  <c r="T31" i="3" s="1"/>
  <c r="U31" i="3" s="1"/>
  <c r="V31" i="3" s="1"/>
  <c r="W31" i="3" s="1"/>
  <c r="X31" i="3" s="1"/>
  <c r="C31" i="3" s="1"/>
  <c r="P7" i="4" s="1"/>
  <c r="V7" i="4" s="1"/>
  <c r="G255" i="3"/>
  <c r="H255" i="3" s="1"/>
  <c r="I255" i="3" s="1"/>
  <c r="J255" i="3" s="1"/>
  <c r="K255" i="3" s="1"/>
  <c r="L255" i="3" s="1"/>
  <c r="M255" i="3" s="1"/>
  <c r="N255" i="3" s="1"/>
  <c r="O255" i="3" s="1"/>
  <c r="P255" i="3" s="1"/>
  <c r="Q255" i="3" s="1"/>
  <c r="R255" i="3" s="1"/>
  <c r="S255" i="3" s="1"/>
  <c r="T255" i="3" s="1"/>
  <c r="U255" i="3" s="1"/>
  <c r="V255" i="3" s="1"/>
  <c r="W255" i="3" s="1"/>
  <c r="X255" i="3" s="1"/>
  <c r="C255" i="3" s="1"/>
  <c r="P39" i="4" s="1"/>
  <c r="V39" i="4" s="1"/>
  <c r="F87" i="3"/>
  <c r="G87" i="3" s="1"/>
  <c r="H87" i="3" s="1"/>
  <c r="I87" i="3" s="1"/>
  <c r="J87" i="3" s="1"/>
  <c r="K87" i="3" s="1"/>
  <c r="L87" i="3" s="1"/>
  <c r="M87" i="3" s="1"/>
  <c r="N87" i="3" s="1"/>
  <c r="O87" i="3" s="1"/>
  <c r="P87" i="3" s="1"/>
  <c r="Q87" i="3" s="1"/>
  <c r="R87" i="3" s="1"/>
  <c r="S87" i="3" s="1"/>
  <c r="T87" i="3" s="1"/>
  <c r="U87" i="3" s="1"/>
  <c r="V87" i="3" s="1"/>
  <c r="W87" i="3" s="1"/>
  <c r="X87" i="3" s="1"/>
  <c r="C87" i="3" s="1"/>
  <c r="P15" i="4" s="1"/>
  <c r="V15" i="4" s="1"/>
  <c r="F38" i="3"/>
  <c r="F17" i="3"/>
  <c r="G17" i="3" s="1"/>
  <c r="H17" i="3" s="1"/>
  <c r="I17" i="3" s="1"/>
  <c r="J17" i="3" s="1"/>
  <c r="K17" i="3" s="1"/>
  <c r="L17" i="3" s="1"/>
  <c r="M17" i="3" s="1"/>
  <c r="N17" i="3" s="1"/>
  <c r="O17" i="3" s="1"/>
  <c r="P17" i="3" s="1"/>
  <c r="Q17" i="3" s="1"/>
  <c r="R17" i="3" s="1"/>
  <c r="S17" i="3" s="1"/>
  <c r="T17" i="3" s="1"/>
  <c r="U17" i="3" s="1"/>
  <c r="V17" i="3" s="1"/>
  <c r="W17" i="3" s="1"/>
  <c r="X17" i="3" s="1"/>
  <c r="C17" i="3" s="1"/>
  <c r="P5" i="4" s="1"/>
  <c r="V5" i="4" s="1"/>
  <c r="G101" i="3"/>
  <c r="H101" i="3" s="1"/>
  <c r="I101" i="3" s="1"/>
  <c r="J101" i="3" s="1"/>
  <c r="K101" i="3" s="1"/>
  <c r="L101" i="3" s="1"/>
  <c r="M101" i="3" s="1"/>
  <c r="N101" i="3" s="1"/>
  <c r="O101" i="3" s="1"/>
  <c r="P101" i="3" s="1"/>
  <c r="Q101" i="3" s="1"/>
  <c r="R101" i="3" s="1"/>
  <c r="S101" i="3" s="1"/>
  <c r="T101" i="3" s="1"/>
  <c r="U101" i="3" s="1"/>
  <c r="V101" i="3" s="1"/>
  <c r="W101" i="3" s="1"/>
  <c r="X101" i="3" s="1"/>
  <c r="C101" i="3" s="1"/>
  <c r="P17" i="4" s="1"/>
  <c r="V17" i="4" s="1"/>
  <c r="F157" i="3"/>
  <c r="G157" i="3" s="1"/>
  <c r="H157" i="3" s="1"/>
  <c r="I157" i="3" s="1"/>
  <c r="J157" i="3" s="1"/>
  <c r="K157" i="3" s="1"/>
  <c r="L157" i="3" s="1"/>
  <c r="M157" i="3" s="1"/>
  <c r="N157" i="3" s="1"/>
  <c r="O157" i="3" s="1"/>
  <c r="P157" i="3" s="1"/>
  <c r="Q157" i="3" s="1"/>
  <c r="R157" i="3" s="1"/>
  <c r="S157" i="3" s="1"/>
  <c r="T157" i="3" s="1"/>
  <c r="U157" i="3" s="1"/>
  <c r="V157" i="3" s="1"/>
  <c r="W157" i="3" s="1"/>
  <c r="X157" i="3" s="1"/>
  <c r="C157" i="3" s="1"/>
  <c r="P25" i="4" s="1"/>
  <c r="V25" i="4" s="1"/>
  <c r="G38" i="3"/>
  <c r="H38" i="3" s="1"/>
  <c r="I38" i="3" s="1"/>
  <c r="J38" i="3" s="1"/>
  <c r="K38" i="3" s="1"/>
  <c r="L38" i="3" s="1"/>
  <c r="M38" i="3" s="1"/>
  <c r="N38" i="3" s="1"/>
  <c r="O38" i="3" s="1"/>
  <c r="P38" i="3" s="1"/>
  <c r="Q38" i="3" s="1"/>
  <c r="R38" i="3" s="1"/>
  <c r="S38" i="3" s="1"/>
  <c r="T38" i="3" s="1"/>
  <c r="U38" i="3" s="1"/>
  <c r="V38" i="3" s="1"/>
  <c r="W38" i="3" s="1"/>
  <c r="X38" i="3" s="1"/>
  <c r="C38" i="3" s="1"/>
  <c r="P8" i="4" s="1"/>
  <c r="V8" i="4" s="1"/>
  <c r="F213" i="3"/>
  <c r="G213" i="3" s="1"/>
  <c r="H213" i="3" s="1"/>
  <c r="I213" i="3" s="1"/>
  <c r="J213" i="3" s="1"/>
  <c r="K213" i="3" s="1"/>
  <c r="L213" i="3" s="1"/>
  <c r="M213" i="3" s="1"/>
  <c r="N213" i="3" s="1"/>
  <c r="O213" i="3" s="1"/>
  <c r="P213" i="3" s="1"/>
  <c r="Q213" i="3" s="1"/>
  <c r="R213" i="3" s="1"/>
  <c r="S213" i="3" s="1"/>
  <c r="T213" i="3" s="1"/>
  <c r="U213" i="3" s="1"/>
  <c r="V213" i="3" s="1"/>
  <c r="W213" i="3" s="1"/>
  <c r="X213" i="3" s="1"/>
  <c r="C213" i="3" s="1"/>
  <c r="P33" i="4" s="1"/>
  <c r="V33" i="4" s="1"/>
  <c r="F248" i="3"/>
  <c r="G248" i="3" s="1"/>
  <c r="H248" i="3" s="1"/>
  <c r="I248" i="3" s="1"/>
  <c r="J248" i="3" s="1"/>
  <c r="K248" i="3" s="1"/>
  <c r="L248" i="3" s="1"/>
  <c r="M248" i="3" s="1"/>
  <c r="N248" i="3" s="1"/>
  <c r="O248" i="3" s="1"/>
  <c r="P248" i="3" s="1"/>
  <c r="Q248" i="3" s="1"/>
  <c r="R248" i="3" s="1"/>
  <c r="S248" i="3" s="1"/>
  <c r="T248" i="3" s="1"/>
  <c r="U248" i="3" s="1"/>
  <c r="V248" i="3" s="1"/>
  <c r="W248" i="3" s="1"/>
  <c r="X248" i="3" s="1"/>
  <c r="C248" i="3" s="1"/>
  <c r="P38" i="4" s="1"/>
  <c r="V38" i="4" s="1"/>
  <c r="G150" i="3"/>
  <c r="H150" i="3" s="1"/>
  <c r="I150" i="3" s="1"/>
  <c r="J150" i="3" s="1"/>
  <c r="K150" i="3" s="1"/>
  <c r="L150" i="3" s="1"/>
  <c r="M150" i="3" s="1"/>
  <c r="N150" i="3" s="1"/>
  <c r="O150" i="3" s="1"/>
  <c r="P150" i="3" s="1"/>
  <c r="Q150" i="3" s="1"/>
  <c r="R150" i="3" s="1"/>
  <c r="S150" i="3" s="1"/>
  <c r="T150" i="3" s="1"/>
  <c r="U150" i="3" s="1"/>
  <c r="V150" i="3" s="1"/>
  <c r="W150" i="3" s="1"/>
  <c r="X150" i="3" s="1"/>
  <c r="C150" i="3" s="1"/>
  <c r="P24" i="4" s="1"/>
  <c r="V24" i="4" s="1"/>
  <c r="F269" i="3"/>
  <c r="G269" i="3" s="1"/>
  <c r="H269" i="3" s="1"/>
  <c r="I269" i="3" s="1"/>
  <c r="J269" i="3" s="1"/>
  <c r="K269" i="3" s="1"/>
  <c r="L269" i="3" s="1"/>
  <c r="M269" i="3" s="1"/>
  <c r="N269" i="3" s="1"/>
  <c r="O269" i="3" s="1"/>
  <c r="P269" i="3" s="1"/>
  <c r="Q269" i="3" s="1"/>
  <c r="R269" i="3" s="1"/>
  <c r="S269" i="3" s="1"/>
  <c r="T269" i="3" s="1"/>
  <c r="U269" i="3" s="1"/>
  <c r="V269" i="3" s="1"/>
  <c r="W269" i="3" s="1"/>
  <c r="X269" i="3" s="1"/>
  <c r="C269" i="3" s="1"/>
  <c r="P41" i="4" s="1"/>
  <c r="V41" i="4" s="1"/>
  <c r="F199" i="3"/>
  <c r="G199" i="3" s="1"/>
  <c r="H199" i="3" s="1"/>
  <c r="I199" i="3" s="1"/>
  <c r="J199" i="3" s="1"/>
  <c r="K199" i="3" s="1"/>
  <c r="L199" i="3" s="1"/>
  <c r="M199" i="3" s="1"/>
  <c r="N199" i="3" s="1"/>
  <c r="O199" i="3" s="1"/>
  <c r="P199" i="3" s="1"/>
  <c r="Q199" i="3" s="1"/>
  <c r="R199" i="3" s="1"/>
  <c r="S199" i="3" s="1"/>
  <c r="T199" i="3" s="1"/>
  <c r="U199" i="3" s="1"/>
  <c r="V199" i="3" s="1"/>
  <c r="W199" i="3" s="1"/>
  <c r="X199" i="3" s="1"/>
  <c r="C199" i="3" s="1"/>
  <c r="P31" i="4" s="1"/>
  <c r="V31" i="4" s="1"/>
  <c r="F59" i="3"/>
  <c r="G59" i="3" s="1"/>
  <c r="H59" i="3" s="1"/>
  <c r="I59" i="3" s="1"/>
  <c r="J59" i="3" s="1"/>
  <c r="K59" i="3" s="1"/>
  <c r="L59" i="3" s="1"/>
  <c r="M59" i="3" s="1"/>
  <c r="N59" i="3" s="1"/>
  <c r="O59" i="3" s="1"/>
  <c r="P59" i="3" s="1"/>
  <c r="Q59" i="3" s="1"/>
  <c r="R59" i="3" s="1"/>
  <c r="S59" i="3" s="1"/>
  <c r="T59" i="3" s="1"/>
  <c r="U59" i="3" s="1"/>
  <c r="V59" i="3" s="1"/>
  <c r="W59" i="3" s="1"/>
  <c r="X59" i="3" s="1"/>
  <c r="C59" i="3" s="1"/>
  <c r="P11" i="4" s="1"/>
  <c r="V11" i="4" s="1"/>
  <c r="F290" i="3"/>
  <c r="G290" i="3" s="1"/>
  <c r="H290" i="3" s="1"/>
  <c r="I290" i="3" s="1"/>
  <c r="J290" i="3" s="1"/>
  <c r="K290" i="3" s="1"/>
  <c r="L290" i="3" s="1"/>
  <c r="M290" i="3" s="1"/>
  <c r="N290" i="3" s="1"/>
  <c r="O290" i="3" s="1"/>
  <c r="P290" i="3" s="1"/>
  <c r="Q290" i="3" s="1"/>
  <c r="R290" i="3" s="1"/>
  <c r="S290" i="3" s="1"/>
  <c r="T290" i="3" s="1"/>
  <c r="U290" i="3" s="1"/>
  <c r="V290" i="3" s="1"/>
  <c r="W290" i="3" s="1"/>
  <c r="X290" i="3" s="1"/>
  <c r="C290" i="3" s="1"/>
  <c r="P44" i="4" s="1"/>
  <c r="V44" i="4" s="1"/>
  <c r="F164" i="3"/>
  <c r="G164" i="3" s="1"/>
  <c r="H164" i="3" s="1"/>
  <c r="I164" i="3" s="1"/>
  <c r="J164" i="3" s="1"/>
  <c r="K164" i="3" s="1"/>
  <c r="L164" i="3" s="1"/>
  <c r="M164" i="3" s="1"/>
  <c r="N164" i="3" s="1"/>
  <c r="O164" i="3" s="1"/>
  <c r="P164" i="3" s="1"/>
  <c r="Q164" i="3" s="1"/>
  <c r="R164" i="3" s="1"/>
  <c r="S164" i="3" s="1"/>
  <c r="T164" i="3" s="1"/>
  <c r="U164" i="3" s="1"/>
  <c r="V164" i="3" s="1"/>
  <c r="W164" i="3" s="1"/>
  <c r="X164" i="3" s="1"/>
  <c r="C164" i="3" s="1"/>
  <c r="P26" i="4" s="1"/>
  <c r="V26" i="4" s="1"/>
  <c r="F94" i="3"/>
  <c r="G94" i="3" s="1"/>
  <c r="H94" i="3" s="1"/>
  <c r="I94" i="3" s="1"/>
  <c r="J94" i="3" s="1"/>
  <c r="K94" i="3" s="1"/>
  <c r="L94" i="3" s="1"/>
  <c r="M94" i="3" s="1"/>
  <c r="N94" i="3" s="1"/>
  <c r="O94" i="3" s="1"/>
  <c r="P94" i="3" s="1"/>
  <c r="Q94" i="3" s="1"/>
  <c r="R94" i="3" s="1"/>
  <c r="S94" i="3" s="1"/>
  <c r="T94" i="3" s="1"/>
  <c r="U94" i="3" s="1"/>
  <c r="V94" i="3" s="1"/>
  <c r="W94" i="3" s="1"/>
  <c r="X94" i="3" s="1"/>
  <c r="C94" i="3" s="1"/>
  <c r="P16" i="4" s="1"/>
  <c r="V16" i="4" s="1"/>
  <c r="F129" i="3"/>
  <c r="G129" i="3" s="1"/>
  <c r="H129" i="3" s="1"/>
  <c r="I129" i="3" s="1"/>
  <c r="J129" i="3" s="1"/>
  <c r="K129" i="3" s="1"/>
  <c r="L129" i="3" s="1"/>
  <c r="M129" i="3" s="1"/>
  <c r="N129" i="3" s="1"/>
  <c r="O129" i="3" s="1"/>
  <c r="P129" i="3" s="1"/>
  <c r="Q129" i="3" s="1"/>
  <c r="R129" i="3" s="1"/>
  <c r="S129" i="3" s="1"/>
  <c r="T129" i="3" s="1"/>
  <c r="U129" i="3" s="1"/>
  <c r="V129" i="3" s="1"/>
  <c r="W129" i="3" s="1"/>
  <c r="X129" i="3" s="1"/>
  <c r="C129" i="3" s="1"/>
  <c r="P21" i="4" s="1"/>
  <c r="V21" i="4" s="1"/>
  <c r="G241" i="3"/>
  <c r="H241" i="3" s="1"/>
  <c r="I241" i="3" s="1"/>
  <c r="J241" i="3" s="1"/>
  <c r="K241" i="3" s="1"/>
  <c r="L241" i="3" s="1"/>
  <c r="M241" i="3" s="1"/>
  <c r="N241" i="3" s="1"/>
  <c r="O241" i="3" s="1"/>
  <c r="P241" i="3" s="1"/>
  <c r="Q241" i="3" s="1"/>
  <c r="R241" i="3" s="1"/>
  <c r="S241" i="3" s="1"/>
  <c r="T241" i="3" s="1"/>
  <c r="U241" i="3" s="1"/>
  <c r="V241" i="3" s="1"/>
  <c r="W241" i="3" s="1"/>
  <c r="X241" i="3" s="1"/>
  <c r="C241" i="3" s="1"/>
  <c r="P37" i="4" s="1"/>
  <c r="V37" i="4" s="1"/>
  <c r="F185" i="3"/>
  <c r="G185" i="3" s="1"/>
  <c r="H185" i="3" s="1"/>
  <c r="I185" i="3" s="1"/>
  <c r="J185" i="3" s="1"/>
  <c r="K185" i="3" s="1"/>
  <c r="L185" i="3" s="1"/>
  <c r="M185" i="3" s="1"/>
  <c r="N185" i="3" s="1"/>
  <c r="O185" i="3" s="1"/>
  <c r="P185" i="3" s="1"/>
  <c r="Q185" i="3" s="1"/>
  <c r="R185" i="3" s="1"/>
  <c r="S185" i="3" s="1"/>
  <c r="T185" i="3" s="1"/>
  <c r="U185" i="3" s="1"/>
  <c r="V185" i="3" s="1"/>
  <c r="W185" i="3" s="1"/>
  <c r="X185" i="3" s="1"/>
  <c r="C185" i="3" s="1"/>
  <c r="P29" i="4" s="1"/>
  <c r="V29" i="4" s="1"/>
  <c r="G136" i="3"/>
  <c r="H136" i="3" s="1"/>
  <c r="I136" i="3" s="1"/>
  <c r="J136" i="3" s="1"/>
  <c r="K136" i="3" s="1"/>
  <c r="L136" i="3" s="1"/>
  <c r="M136" i="3" s="1"/>
  <c r="N136" i="3" s="1"/>
  <c r="O136" i="3" s="1"/>
  <c r="P136" i="3" s="1"/>
  <c r="Q136" i="3" s="1"/>
  <c r="R136" i="3" s="1"/>
  <c r="S136" i="3" s="1"/>
  <c r="T136" i="3" s="1"/>
  <c r="U136" i="3" s="1"/>
  <c r="V136" i="3" s="1"/>
  <c r="W136" i="3" s="1"/>
  <c r="X136" i="3" s="1"/>
  <c r="C136" i="3" s="1"/>
  <c r="P22" i="4" s="1"/>
  <c r="V22" i="4" s="1"/>
  <c r="G122" i="3"/>
  <c r="H122" i="3" s="1"/>
  <c r="I122" i="3" s="1"/>
  <c r="J122" i="3" s="1"/>
  <c r="K122" i="3" s="1"/>
  <c r="L122" i="3" s="1"/>
  <c r="M122" i="3" s="1"/>
  <c r="N122" i="3" s="1"/>
  <c r="O122" i="3" s="1"/>
  <c r="P122" i="3" s="1"/>
  <c r="Q122" i="3" s="1"/>
  <c r="R122" i="3" s="1"/>
  <c r="S122" i="3" s="1"/>
  <c r="T122" i="3" s="1"/>
  <c r="U122" i="3" s="1"/>
  <c r="V122" i="3" s="1"/>
  <c r="W122" i="3" s="1"/>
  <c r="X122" i="3" s="1"/>
  <c r="C122" i="3" s="1"/>
  <c r="P20" i="4" s="1"/>
  <c r="V20" i="4" s="1"/>
  <c r="F66" i="3"/>
  <c r="G66" i="3" s="1"/>
  <c r="H66" i="3" s="1"/>
  <c r="I66" i="3" s="1"/>
  <c r="J66" i="3" s="1"/>
  <c r="K66" i="3" s="1"/>
  <c r="L66" i="3" s="1"/>
  <c r="M66" i="3" s="1"/>
  <c r="N66" i="3" s="1"/>
  <c r="O66" i="3" s="1"/>
  <c r="P66" i="3" s="1"/>
  <c r="Q66" i="3" s="1"/>
  <c r="R66" i="3" s="1"/>
  <c r="S66" i="3" s="1"/>
  <c r="T66" i="3" s="1"/>
  <c r="U66" i="3" s="1"/>
  <c r="V66" i="3" s="1"/>
  <c r="W66" i="3" s="1"/>
  <c r="X66" i="3" s="1"/>
  <c r="C66" i="3" s="1"/>
  <c r="P12" i="4" s="1"/>
  <c r="V12" i="4" s="1"/>
  <c r="F171" i="3"/>
  <c r="I143" i="3"/>
  <c r="J143" i="3" s="1"/>
  <c r="K143" i="3" s="1"/>
  <c r="L143" i="3" s="1"/>
  <c r="M143" i="3" s="1"/>
  <c r="N143" i="3" s="1"/>
  <c r="O143" i="3" s="1"/>
  <c r="P143" i="3" s="1"/>
  <c r="Q143" i="3" s="1"/>
  <c r="R143" i="3" s="1"/>
  <c r="S143" i="3" s="1"/>
  <c r="T143" i="3" s="1"/>
  <c r="U143" i="3" s="1"/>
  <c r="V143" i="3" s="1"/>
  <c r="W143" i="3" s="1"/>
  <c r="X143" i="3" s="1"/>
  <c r="C143" i="3" s="1"/>
  <c r="P23" i="4" s="1"/>
  <c r="V23" i="4" s="1"/>
  <c r="G227" i="3"/>
  <c r="H227" i="3" s="1"/>
  <c r="I227" i="3" s="1"/>
  <c r="J227" i="3" s="1"/>
  <c r="K227" i="3" s="1"/>
  <c r="L227" i="3" s="1"/>
  <c r="M227" i="3" s="1"/>
  <c r="N227" i="3" s="1"/>
  <c r="O227" i="3" s="1"/>
  <c r="P227" i="3" s="1"/>
  <c r="Q227" i="3" s="1"/>
  <c r="R227" i="3" s="1"/>
  <c r="S227" i="3" s="1"/>
  <c r="T227" i="3" s="1"/>
  <c r="U227" i="3" s="1"/>
  <c r="V227" i="3" s="1"/>
  <c r="W227" i="3" s="1"/>
  <c r="X227" i="3" s="1"/>
  <c r="C227" i="3" s="1"/>
  <c r="P35" i="4" s="1"/>
  <c r="V35" i="4" s="1"/>
  <c r="G234" i="3"/>
  <c r="H234" i="3" s="1"/>
  <c r="I234" i="3" s="1"/>
  <c r="J234" i="3" s="1"/>
  <c r="K234" i="3" s="1"/>
  <c r="L234" i="3" s="1"/>
  <c r="M234" i="3" s="1"/>
  <c r="N234" i="3" s="1"/>
  <c r="O234" i="3" s="1"/>
  <c r="P234" i="3" s="1"/>
  <c r="Q234" i="3" s="1"/>
  <c r="R234" i="3" s="1"/>
  <c r="S234" i="3" s="1"/>
  <c r="T234" i="3" s="1"/>
  <c r="U234" i="3" s="1"/>
  <c r="V234" i="3" s="1"/>
  <c r="W234" i="3" s="1"/>
  <c r="X234" i="3" s="1"/>
  <c r="C234" i="3" s="1"/>
  <c r="P36" i="4" s="1"/>
  <c r="V36" i="4" s="1"/>
  <c r="F206" i="3"/>
  <c r="G206" i="3" s="1"/>
  <c r="H206" i="3" s="1"/>
  <c r="I206" i="3" s="1"/>
  <c r="J206" i="3" s="1"/>
  <c r="K206" i="3" s="1"/>
  <c r="L206" i="3" s="1"/>
  <c r="M206" i="3" s="1"/>
  <c r="N206" i="3" s="1"/>
  <c r="O206" i="3" s="1"/>
  <c r="P206" i="3" s="1"/>
  <c r="Q206" i="3" s="1"/>
  <c r="R206" i="3" s="1"/>
  <c r="S206" i="3" s="1"/>
  <c r="T206" i="3" s="1"/>
  <c r="U206" i="3" s="1"/>
  <c r="V206" i="3" s="1"/>
  <c r="W206" i="3" s="1"/>
  <c r="X206" i="3" s="1"/>
  <c r="C206" i="3" s="1"/>
  <c r="P32" i="4" s="1"/>
  <c r="V32" i="4" s="1"/>
  <c r="O46" i="4"/>
  <c r="C8" i="3"/>
  <c r="G45" i="3"/>
  <c r="H45" i="3" s="1"/>
  <c r="I45" i="3" s="1"/>
  <c r="J45" i="3" s="1"/>
  <c r="K45" i="3" s="1"/>
  <c r="L45" i="3" s="1"/>
  <c r="M45" i="3" s="1"/>
  <c r="N45" i="3" s="1"/>
  <c r="O45" i="3" s="1"/>
  <c r="P45" i="3" s="1"/>
  <c r="Q45" i="3" s="1"/>
  <c r="R45" i="3" s="1"/>
  <c r="S45" i="3" s="1"/>
  <c r="T45" i="3" s="1"/>
  <c r="U45" i="3" s="1"/>
  <c r="V45" i="3" s="1"/>
  <c r="W45" i="3" s="1"/>
  <c r="X45" i="3" s="1"/>
  <c r="C45" i="3" s="1"/>
  <c r="P9" i="4" s="1"/>
  <c r="V9" i="4" s="1"/>
  <c r="F283" i="3"/>
  <c r="G283" i="3" s="1"/>
  <c r="H283" i="3" s="1"/>
  <c r="I283" i="3" s="1"/>
  <c r="J283" i="3" s="1"/>
  <c r="K283" i="3" s="1"/>
  <c r="L283" i="3" s="1"/>
  <c r="M283" i="3" s="1"/>
  <c r="N283" i="3" s="1"/>
  <c r="O283" i="3" s="1"/>
  <c r="P283" i="3" s="1"/>
  <c r="Q283" i="3" s="1"/>
  <c r="R283" i="3" s="1"/>
  <c r="S283" i="3" s="1"/>
  <c r="T283" i="3" s="1"/>
  <c r="U283" i="3" s="1"/>
  <c r="V283" i="3" s="1"/>
  <c r="W283" i="3" s="1"/>
  <c r="X283" i="3" s="1"/>
  <c r="C283" i="3" s="1"/>
  <c r="P43" i="4" s="1"/>
  <c r="V43" i="4" s="1"/>
  <c r="F108" i="3"/>
  <c r="G108" i="3" s="1"/>
  <c r="H108" i="3" s="1"/>
  <c r="I108" i="3" s="1"/>
  <c r="J108" i="3" s="1"/>
  <c r="K108" i="3" s="1"/>
  <c r="L108" i="3" s="1"/>
  <c r="M108" i="3" s="1"/>
  <c r="N108" i="3" s="1"/>
  <c r="O108" i="3" s="1"/>
  <c r="P108" i="3" s="1"/>
  <c r="Q108" i="3" s="1"/>
  <c r="R108" i="3" s="1"/>
  <c r="S108" i="3" s="1"/>
  <c r="T108" i="3" s="1"/>
  <c r="U108" i="3" s="1"/>
  <c r="V108" i="3" s="1"/>
  <c r="W108" i="3" s="1"/>
  <c r="X108" i="3" s="1"/>
  <c r="C108" i="3" s="1"/>
  <c r="P18" i="4" s="1"/>
  <c r="V18" i="4" s="1"/>
  <c r="F262" i="3"/>
  <c r="G262" i="3" s="1"/>
  <c r="H262" i="3" s="1"/>
  <c r="I262" i="3" s="1"/>
  <c r="J262" i="3" s="1"/>
  <c r="K262" i="3" s="1"/>
  <c r="L262" i="3" s="1"/>
  <c r="M262" i="3" s="1"/>
  <c r="N262" i="3" s="1"/>
  <c r="O262" i="3" s="1"/>
  <c r="P262" i="3" s="1"/>
  <c r="Q262" i="3" s="1"/>
  <c r="R262" i="3" s="1"/>
  <c r="S262" i="3" s="1"/>
  <c r="T262" i="3" s="1"/>
  <c r="U262" i="3" s="1"/>
  <c r="V262" i="3" s="1"/>
  <c r="W262" i="3" s="1"/>
  <c r="X262" i="3" s="1"/>
  <c r="C262" i="3" s="1"/>
  <c r="P40" i="4" s="1"/>
  <c r="V40" i="4" s="1"/>
  <c r="G171" i="3"/>
  <c r="H171" i="3" s="1"/>
  <c r="I171" i="3" s="1"/>
  <c r="J171" i="3" s="1"/>
  <c r="K171" i="3" s="1"/>
  <c r="L171" i="3" s="1"/>
  <c r="M171" i="3" s="1"/>
  <c r="N171" i="3" s="1"/>
  <c r="O171" i="3" s="1"/>
  <c r="P171" i="3" s="1"/>
  <c r="Q171" i="3" s="1"/>
  <c r="R171" i="3" s="1"/>
  <c r="S171" i="3" s="1"/>
  <c r="T171" i="3" s="1"/>
  <c r="U171" i="3" s="1"/>
  <c r="V171" i="3" s="1"/>
  <c r="W171" i="3" s="1"/>
  <c r="X171" i="3" s="1"/>
  <c r="C171" i="3" s="1"/>
  <c r="P27" i="4" s="1"/>
  <c r="V27" i="4" s="1"/>
  <c r="F52" i="3"/>
  <c r="G52" i="3" s="1"/>
  <c r="H52" i="3" s="1"/>
  <c r="I52" i="3" s="1"/>
  <c r="J52" i="3" s="1"/>
  <c r="K52" i="3" s="1"/>
  <c r="L52" i="3" s="1"/>
  <c r="M52" i="3" s="1"/>
  <c r="N52" i="3" s="1"/>
  <c r="O52" i="3" s="1"/>
  <c r="P52" i="3" s="1"/>
  <c r="Q52" i="3" s="1"/>
  <c r="R52" i="3" s="1"/>
  <c r="S52" i="3" s="1"/>
  <c r="T52" i="3" s="1"/>
  <c r="U52" i="3" s="1"/>
  <c r="V52" i="3" s="1"/>
  <c r="W52" i="3" s="1"/>
  <c r="X52" i="3" s="1"/>
  <c r="C52" i="3" s="1"/>
  <c r="P10" i="4" s="1"/>
  <c r="V10" i="4" s="1"/>
  <c r="F220" i="3"/>
  <c r="G220" i="3" s="1"/>
  <c r="H220" i="3" s="1"/>
  <c r="I220" i="3" s="1"/>
  <c r="J220" i="3" s="1"/>
  <c r="K220" i="3" s="1"/>
  <c r="L220" i="3" s="1"/>
  <c r="M220" i="3" s="1"/>
  <c r="N220" i="3" s="1"/>
  <c r="O220" i="3" s="1"/>
  <c r="P220" i="3" s="1"/>
  <c r="Q220" i="3" s="1"/>
  <c r="R220" i="3" s="1"/>
  <c r="S220" i="3" s="1"/>
  <c r="T220" i="3" s="1"/>
  <c r="U220" i="3" s="1"/>
  <c r="V220" i="3" s="1"/>
  <c r="W220" i="3" s="1"/>
  <c r="X220" i="3" s="1"/>
  <c r="C220" i="3" s="1"/>
  <c r="P34" i="4" s="1"/>
  <c r="V34" i="4" s="1"/>
  <c r="F115" i="3"/>
  <c r="G115" i="3" s="1"/>
  <c r="H115" i="3" s="1"/>
  <c r="I115" i="3" s="1"/>
  <c r="J115" i="3" s="1"/>
  <c r="K115" i="3" s="1"/>
  <c r="L115" i="3" s="1"/>
  <c r="M115" i="3" s="1"/>
  <c r="N115" i="3" s="1"/>
  <c r="O115" i="3" s="1"/>
  <c r="P115" i="3" s="1"/>
  <c r="Q115" i="3" s="1"/>
  <c r="R115" i="3" s="1"/>
  <c r="S115" i="3" s="1"/>
  <c r="T115" i="3" s="1"/>
  <c r="U115" i="3" s="1"/>
  <c r="V115" i="3" s="1"/>
  <c r="W115" i="3" s="1"/>
  <c r="X115" i="3" s="1"/>
  <c r="C115" i="3" s="1"/>
  <c r="P19" i="4" s="1"/>
  <c r="V19" i="4" s="1"/>
  <c r="F7" i="3"/>
  <c r="G7" i="3" s="1"/>
  <c r="H7" i="3" s="1"/>
  <c r="I7" i="3" s="1"/>
  <c r="J7" i="3" s="1"/>
  <c r="K7" i="3" s="1"/>
  <c r="L7" i="3" s="1"/>
  <c r="M7" i="3" s="1"/>
  <c r="N7" i="3" s="1"/>
  <c r="O7" i="3" s="1"/>
  <c r="P7" i="3" s="1"/>
  <c r="Q7" i="3" s="1"/>
  <c r="R7" i="3" s="1"/>
  <c r="S7" i="3" s="1"/>
  <c r="T7" i="3" s="1"/>
  <c r="U7" i="3" s="1"/>
  <c r="V7" i="3" s="1"/>
  <c r="W7" i="3" s="1"/>
  <c r="X7" i="3" s="1"/>
  <c r="C7" i="3" s="1"/>
  <c r="T4" i="4" s="1"/>
  <c r="T46" i="4" l="1"/>
  <c r="B11" i="1" s="1"/>
  <c r="W8" i="3"/>
  <c r="W9" i="3" s="1"/>
  <c r="S8" i="3"/>
  <c r="S9" i="3" s="1"/>
  <c r="O8" i="3"/>
  <c r="O9" i="3" s="1"/>
  <c r="K8" i="3"/>
  <c r="K9" i="3" s="1"/>
  <c r="G8" i="3"/>
  <c r="G9" i="3" s="1"/>
  <c r="T8" i="3"/>
  <c r="T9" i="3" s="1"/>
  <c r="H8" i="3"/>
  <c r="H9" i="3" s="1"/>
  <c r="V8" i="3"/>
  <c r="V9" i="3" s="1"/>
  <c r="R8" i="3"/>
  <c r="R9" i="3" s="1"/>
  <c r="N8" i="3"/>
  <c r="N9" i="3" s="1"/>
  <c r="J8" i="3"/>
  <c r="J9" i="3" s="1"/>
  <c r="F8" i="3"/>
  <c r="F9" i="3" s="1"/>
  <c r="X8" i="3"/>
  <c r="X9" i="3" s="1"/>
  <c r="L8" i="3"/>
  <c r="L9" i="3" s="1"/>
  <c r="U8" i="3"/>
  <c r="U9" i="3" s="1"/>
  <c r="Q8" i="3"/>
  <c r="Q9" i="3" s="1"/>
  <c r="M8" i="3"/>
  <c r="M9" i="3" s="1"/>
  <c r="I8" i="3"/>
  <c r="I9" i="3" s="1"/>
  <c r="E8" i="3"/>
  <c r="E9" i="3" s="1"/>
  <c r="E10" i="3" s="1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P8" i="3"/>
  <c r="P9" i="3" s="1"/>
  <c r="U10" i="3" l="1"/>
  <c r="V10" i="3" s="1"/>
  <c r="W10" i="3" s="1"/>
  <c r="X10" i="3" s="1"/>
  <c r="C10" i="3" s="1"/>
  <c r="P4" i="4" s="1"/>
  <c r="P46" i="4" l="1"/>
  <c r="B19" i="1" s="1"/>
  <c r="V4" i="4"/>
  <c r="V46" i="4" s="1"/>
  <c r="B20" i="1" s="1"/>
</calcChain>
</file>

<file path=xl/sharedStrings.xml><?xml version="1.0" encoding="utf-8"?>
<sst xmlns="http://schemas.openxmlformats.org/spreadsheetml/2006/main" count="396" uniqueCount="147">
  <si>
    <t>diskonta likme</t>
  </si>
  <si>
    <t>periods (gads)</t>
  </si>
  <si>
    <t>3.scenārijs</t>
  </si>
  <si>
    <t>Kopējās investīcijas, EUR</t>
  </si>
  <si>
    <t>Uzturēšanas izdevumi, EUR/gadā</t>
  </si>
  <si>
    <t>(1)</t>
  </si>
  <si>
    <t>(2)</t>
  </si>
  <si>
    <t>(3)</t>
  </si>
  <si>
    <t>(4)=(1)-(2)-(3)</t>
  </si>
  <si>
    <t>t.sk. jauno uzņēmumu skaits</t>
  </si>
  <si>
    <t>Net Present Value (NPV)</t>
  </si>
  <si>
    <t>Total NPV</t>
  </si>
  <si>
    <t>Novads42</t>
  </si>
  <si>
    <t>ATVK42_C</t>
  </si>
  <si>
    <t>Ādažu novads</t>
  </si>
  <si>
    <t>804400</t>
  </si>
  <si>
    <t>Aizkraukles novads</t>
  </si>
  <si>
    <t>320200</t>
  </si>
  <si>
    <t>Alūksnes novads</t>
  </si>
  <si>
    <t>360200</t>
  </si>
  <si>
    <t>Augšdaugavas novads</t>
  </si>
  <si>
    <t>440200</t>
  </si>
  <si>
    <t>Balvu novads</t>
  </si>
  <si>
    <t>380200</t>
  </si>
  <si>
    <t>Bauskas novads</t>
  </si>
  <si>
    <t>400200</t>
  </si>
  <si>
    <t>Cēsu novads</t>
  </si>
  <si>
    <t>420200</t>
  </si>
  <si>
    <t>Daugavpils</t>
  </si>
  <si>
    <t>050000</t>
  </si>
  <si>
    <t>Dienvidkurzemes novads</t>
  </si>
  <si>
    <t>640200</t>
  </si>
  <si>
    <t>Dobeles novads</t>
  </si>
  <si>
    <t>460200</t>
  </si>
  <si>
    <t>Gulbenes novads</t>
  </si>
  <si>
    <t>500200</t>
  </si>
  <si>
    <t>Jēkabpils novads</t>
  </si>
  <si>
    <t>560200</t>
  </si>
  <si>
    <t>Jelgava</t>
  </si>
  <si>
    <t>090000</t>
  </si>
  <si>
    <t>Jelgavas novads</t>
  </si>
  <si>
    <t>540200</t>
  </si>
  <si>
    <t>Jūrmala</t>
  </si>
  <si>
    <t>130000</t>
  </si>
  <si>
    <t>Ķekavas novads</t>
  </si>
  <si>
    <t>800800</t>
  </si>
  <si>
    <t>Krāslavas novads</t>
  </si>
  <si>
    <t>600200</t>
  </si>
  <si>
    <t>Kuldīgas novads</t>
  </si>
  <si>
    <t>620200</t>
  </si>
  <si>
    <t>Liepāja</t>
  </si>
  <si>
    <t>170000</t>
  </si>
  <si>
    <t>Limbažu novads</t>
  </si>
  <si>
    <t>660200</t>
  </si>
  <si>
    <t>Līvānu novads</t>
  </si>
  <si>
    <t>761200</t>
  </si>
  <si>
    <t>Ludzas novads</t>
  </si>
  <si>
    <t>680200</t>
  </si>
  <si>
    <t>Madonas novads</t>
  </si>
  <si>
    <t>700200</t>
  </si>
  <si>
    <t>Mārupes novads</t>
  </si>
  <si>
    <t>807600</t>
  </si>
  <si>
    <t>Ogres novads</t>
  </si>
  <si>
    <t>740200</t>
  </si>
  <si>
    <t>Olaines novads</t>
  </si>
  <si>
    <t>801000</t>
  </si>
  <si>
    <t>Preiļu novads</t>
  </si>
  <si>
    <t>760200</t>
  </si>
  <si>
    <t>Rēzekne</t>
  </si>
  <si>
    <t>210000</t>
  </si>
  <si>
    <t>Rēzeknes novads</t>
  </si>
  <si>
    <t>780200</t>
  </si>
  <si>
    <t>Rīga</t>
  </si>
  <si>
    <t>010000</t>
  </si>
  <si>
    <t>Ropažu novads</t>
  </si>
  <si>
    <t>808400</t>
  </si>
  <si>
    <t>Salaspils novads</t>
  </si>
  <si>
    <t>801200</t>
  </si>
  <si>
    <t>Saldus novads</t>
  </si>
  <si>
    <t>840200</t>
  </si>
  <si>
    <t>Saulkrastu novads</t>
  </si>
  <si>
    <t>801400</t>
  </si>
  <si>
    <t>Siguldas novads</t>
  </si>
  <si>
    <t>801600</t>
  </si>
  <si>
    <t>Smiltenes novads</t>
  </si>
  <si>
    <t>941600</t>
  </si>
  <si>
    <t>Talsu novads</t>
  </si>
  <si>
    <t>880200</t>
  </si>
  <si>
    <t>Tukuma novads</t>
  </si>
  <si>
    <t>900200</t>
  </si>
  <si>
    <t>Valkas novads</t>
  </si>
  <si>
    <t>940200</t>
  </si>
  <si>
    <t>Valmieras novads</t>
  </si>
  <si>
    <t>960200</t>
  </si>
  <si>
    <t>Ventspils</t>
  </si>
  <si>
    <t>270000</t>
  </si>
  <si>
    <t>Ventspils novads</t>
  </si>
  <si>
    <t>980200</t>
  </si>
  <si>
    <t>Vidējā maksa vienam jaunam uzņēmumam par piekļuvi internetam (VHCN) 2027.gadā , EUR/mēnesī</t>
  </si>
  <si>
    <t>Vidējais maksas pieaugums vienam uzņēmumam par piekļuvi internetam (VHCN) 2027.gadā, EUR/mēnesī</t>
  </si>
  <si>
    <t>Vidējais maksas pieaugums vienai mājsaimniecībai par piekļuvi internetam (VHCN) 2027.gadā, EUR/mēnesī</t>
  </si>
  <si>
    <t>Iedzīvotāju skaits 2027.gadā</t>
  </si>
  <si>
    <t>POPUL2027</t>
  </si>
  <si>
    <t>Vidējais mājsaimniecības lielums Latvijā (personas)</t>
  </si>
  <si>
    <t>MĀJSAIMNIECĪBAS</t>
  </si>
  <si>
    <t>UZŅĒMUMI</t>
  </si>
  <si>
    <t>JAUNIE UZŅ.</t>
  </si>
  <si>
    <t>Esošo 4G torņu skaits novadā</t>
  </si>
  <si>
    <t>TORNI</t>
  </si>
  <si>
    <t>Novada jauno 5G torņu skaits Baltajās teritorijās</t>
  </si>
  <si>
    <t>TORNI200</t>
  </si>
  <si>
    <t>Novada jauno 5G torņu skaits (kur nav optikas)</t>
  </si>
  <si>
    <t>TORNI305</t>
  </si>
  <si>
    <t>Vidēji vienas jaunas 5G BS izmaksas, EUR</t>
  </si>
  <si>
    <t>Vidēji viena jauna bāzes staciju torņa izbūve, EUR</t>
  </si>
  <si>
    <t>Vidējais attālums no mobilo sakaru torņa līdz optikas pieslēgumam, km</t>
  </si>
  <si>
    <t>Vidējās viena kilometra optikas ievilkšanas izmaksas, EUR/km</t>
  </si>
  <si>
    <t>Vidējais esošo 4G torņu skaits, ko jāpieslēdz optikai (%)</t>
  </si>
  <si>
    <t>Jauni 5G torņi Baltajās teritorijās (EUR)</t>
  </si>
  <si>
    <t>Jauni 5G torņi, kur nav optikas (EUR)</t>
  </si>
  <si>
    <t>Jaunas 5G bāzes stacijas uzstādīšana uz jau esošiem 4G torņiem un to pieslēgšana optikas maģistrālei (EUR)</t>
  </si>
  <si>
    <t>Kopējās investīcijas (EUR)</t>
  </si>
  <si>
    <t>Mājsaimniecību skaits (ko papildus aptvers VHCN 2027.gadā)</t>
  </si>
  <si>
    <t>Uzņēmumu skaits (ko papildus aptvers VHCN 2027.gadā)</t>
  </si>
  <si>
    <t>Vidējais uzturēšanas izdevumu īpatsvars gadā no kopējām investīcijām (%)</t>
  </si>
  <si>
    <t>Kopējās uzturēšanas izmaksas vienā gadā (EUR)</t>
  </si>
  <si>
    <t>Iedzīvotāju skaits (ko papildus aptvers VHCN 2027.gadā)</t>
  </si>
  <si>
    <t>Ieņēmumi no uzņēmumiem gadā (EUR)</t>
  </si>
  <si>
    <t>Kopējie ieņēmumi gadā (EUR)</t>
  </si>
  <si>
    <t>Ieņēmumi no māj-saimniecībām gadā (EUR)</t>
  </si>
  <si>
    <t>Jauno uzņēmumu skaits (2027.gadā jeb 10% no 2018.gada skaita)</t>
  </si>
  <si>
    <t>kopējie ieņēmumi gadā</t>
  </si>
  <si>
    <t>uzturēšanas izdevumi gadā</t>
  </si>
  <si>
    <t>Kopējie ieņēmumi 20 gados (EUR)</t>
  </si>
  <si>
    <t>Kopējās uzturēšanas izmaksas 20 gados (EUR)</t>
  </si>
  <si>
    <t>Investīciju nepietiekamība (EUR)</t>
  </si>
  <si>
    <t>Kopējā ieņēmumi gadā, EUR</t>
  </si>
  <si>
    <t>Kopējie ieņēmumi 20 gados, EUR</t>
  </si>
  <si>
    <t>Kopējie uzturēšanas izdevumi 20 gados, EUR</t>
  </si>
  <si>
    <t>t.sk. jaunas 5G bāzes stacijas uzstādīšana uz jau esošiem 4G torņiem un to pieslēgšana optikas maģistrālei (EUR)</t>
  </si>
  <si>
    <t>t.sk. jauni 5G torņi Baltajās teritorijās (EUR)</t>
  </si>
  <si>
    <t>t.sk. jauni 5G torņi, kur nav optikas (EUR)</t>
  </si>
  <si>
    <t>Kāda daļa mājsaimniecību / uzņēmumu abonēs piekļuvi VHCN tīklam (%)</t>
  </si>
  <si>
    <t>RCO 41 - Papildu mājsaimniecības ar piekļuvi ļoti augstas jaudas platjoslai (vismaz 100Mbps) – mājsaimniecību skaits</t>
  </si>
  <si>
    <t xml:space="preserve">ROC 42 - Papildu uzņēmumi ar piekļuvi ļoti lielas jaudas platjoslas pakalpojumiem (vismaz 100Mbps) – uzņēmumu skaits </t>
  </si>
  <si>
    <t>RCR 53 - Mājsaimniecības, kuras abonē platjoslas pieslēgumus ļoti lielas jaudas tīklam (vismaz 100Mbps) - mājsaimniecību skaits</t>
  </si>
  <si>
    <t xml:space="preserve">RCR 54 - Uzņēmumi, kas abonē platjoslas pieslēgumus ļoti lielas ietilpības tīklam (vismaz 100Mbps) – uzņēmumu skaits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</si>
</sst>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"/>
    <numFmt numFmtId="165" formatCode="0.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0" fillId="0" borderId="0" xfId="0" applyFont="1"/>
    <xf numFmtId="2" fontId="0" fillId="0" borderId="0" xfId="0" applyNumberFormat="1" applyFont="1"/>
    <xf numFmtId="0" fontId="1" fillId="0" borderId="0" xfId="0" applyFont="1"/>
    <xf numFmtId="1" fontId="0" fillId="0" borderId="0" xfId="0" applyNumberFormat="1"/>
    <xf numFmtId="0" fontId="0" fillId="2" borderId="1" xfId="0" applyFont="1" applyFill="1" applyBorder="1"/>
    <xf numFmtId="164" fontId="1" fillId="0" borderId="0" xfId="0" applyNumberFormat="1" applyFont="1"/>
    <xf numFmtId="0" fontId="3" fillId="0" borderId="0" xfId="0" applyFont="1"/>
    <xf numFmtId="0" fontId="0" fillId="0" borderId="0" xfId="0" quotePrefix="1" applyFont="1"/>
    <xf numFmtId="0" fontId="0" fillId="0" borderId="0" xfId="0" applyFont="1" applyFill="1" applyBorder="1"/>
    <xf numFmtId="165" fontId="0" fillId="0" borderId="0" xfId="0" applyNumberFormat="1"/>
    <xf numFmtId="1" fontId="4" fillId="0" borderId="0" xfId="0" applyNumberFormat="1" applyFont="1"/>
    <xf numFmtId="1" fontId="4" fillId="0" borderId="2" xfId="0" applyNumberFormat="1" applyFont="1" applyBorder="1"/>
    <xf numFmtId="164" fontId="0" fillId="2" borderId="0" xfId="0" applyNumberFormat="1" applyFont="1" applyFill="1"/>
    <xf numFmtId="164" fontId="0" fillId="3" borderId="0" xfId="0" applyNumberFormat="1" applyFont="1" applyFill="1"/>
    <xf numFmtId="49" fontId="0" fillId="0" borderId="0" xfId="0" applyNumberFormat="1"/>
    <xf numFmtId="0" fontId="0" fillId="0" borderId="0" xfId="0" applyAlignment="1">
      <alignment wrapText="1"/>
    </xf>
    <xf numFmtId="1" fontId="1" fillId="0" borderId="0" xfId="0" applyNumberFormat="1" applyFont="1"/>
    <xf numFmtId="3" fontId="0" fillId="2" borderId="1" xfId="0" applyNumberFormat="1" applyFont="1" applyFill="1" applyBorder="1"/>
    <xf numFmtId="3" fontId="0" fillId="0" borderId="0" xfId="0" applyNumberFormat="1"/>
    <xf numFmtId="3" fontId="1" fillId="0" borderId="0" xfId="0" applyNumberFormat="1" applyFont="1"/>
    <xf numFmtId="9" fontId="0" fillId="2" borderId="1" xfId="0" applyNumberFormat="1" applyFont="1" applyFill="1" applyBorder="1"/>
    <xf numFmtId="0" fontId="0" fillId="0" borderId="0" xfId="0" applyAlignment="1">
      <alignment horizontal="left"/>
    </xf>
    <xf numFmtId="0" fontId="0" fillId="4" borderId="0" xfId="0" applyFill="1" applyAlignment="1">
      <alignment wrapText="1"/>
    </xf>
    <xf numFmtId="3" fontId="1" fillId="4" borderId="0" xfId="0" applyNumberFormat="1" applyFont="1" applyFill="1"/>
    <xf numFmtId="0" fontId="0" fillId="5" borderId="0" xfId="0" applyFill="1"/>
    <xf numFmtId="3" fontId="0" fillId="5" borderId="0" xfId="0" applyNumberFormat="1" applyFill="1"/>
    <xf numFmtId="0" fontId="1" fillId="6" borderId="0" xfId="0" applyFont="1" applyFill="1"/>
    <xf numFmtId="0" fontId="0" fillId="6" borderId="0" xfId="0" applyFill="1"/>
    <xf numFmtId="0" fontId="0" fillId="7" borderId="0" xfId="0" applyFill="1" applyAlignment="1">
      <alignment wrapText="1"/>
    </xf>
    <xf numFmtId="0" fontId="1" fillId="7" borderId="0" xfId="0" applyFont="1" applyFill="1"/>
    <xf numFmtId="0" fontId="0" fillId="8" borderId="0" xfId="0" applyFill="1"/>
    <xf numFmtId="3" fontId="0" fillId="8" borderId="0" xfId="0" applyNumberFormat="1" applyFill="1"/>
    <xf numFmtId="0" fontId="0" fillId="9" borderId="0" xfId="0" applyFill="1" applyAlignment="1">
      <alignment wrapText="1"/>
    </xf>
    <xf numFmtId="3" fontId="1" fillId="9" borderId="0" xfId="0" applyNumberFormat="1" applyFont="1" applyFill="1"/>
    <xf numFmtId="164" fontId="1" fillId="0" borderId="0" xfId="0" applyNumberFormat="1" applyFont="1" applyFill="1"/>
    <xf numFmtId="1" fontId="0" fillId="2" borderId="1" xfId="0" applyNumberFormat="1" applyFont="1" applyFill="1" applyBorder="1"/>
    <xf numFmtId="9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8562E-BC6C-48BF-B6EE-54D6107FC5A2}">
  <dimension ref="A3:I20"/>
  <sheetViews>
    <sheetView tabSelected="1" workbookViewId="0">
      <selection activeCell="D9" sqref="D9"/>
    </sheetView>
  </sheetViews>
  <sheetFormatPr defaultRowHeight="14.4" x14ac:dyDescent="0.3"/>
  <cols>
    <col min="1" max="1" width="12.21875" style="2" customWidth="1"/>
    <col min="2" max="2" width="18.88671875" style="2" customWidth="1"/>
    <col min="3" max="3" width="14.44140625" style="2" customWidth="1"/>
    <col min="4" max="6" width="10.33203125" style="2" customWidth="1"/>
    <col min="7" max="23" width="10.33203125" customWidth="1"/>
    <col min="24" max="24" width="11" customWidth="1"/>
    <col min="26" max="26" width="12" bestFit="1" customWidth="1"/>
  </cols>
  <sheetData>
    <row r="3" spans="1:9" x14ac:dyDescent="0.3">
      <c r="B3" s="4" t="s">
        <v>2</v>
      </c>
      <c r="C3" s="6">
        <f>'3.scen. - Novadi'!$C$46</f>
        <v>251090</v>
      </c>
      <c r="D3" s="2" t="s">
        <v>143</v>
      </c>
    </row>
    <row r="4" spans="1:9" x14ac:dyDescent="0.3">
      <c r="C4" s="6">
        <f>'3.scen. - Novadi'!$E$46+'3.scen. - Novadi'!$F$46</f>
        <v>89807</v>
      </c>
      <c r="D4" s="2" t="s">
        <v>144</v>
      </c>
    </row>
    <row r="5" spans="1:9" x14ac:dyDescent="0.3">
      <c r="C5" s="6">
        <f>'3.scen. - Novadi'!$F$46</f>
        <v>8168</v>
      </c>
      <c r="D5" s="2" t="s">
        <v>9</v>
      </c>
    </row>
    <row r="7" spans="1:9" x14ac:dyDescent="0.3">
      <c r="C7" s="6">
        <v>421498</v>
      </c>
      <c r="D7" t="s">
        <v>145</v>
      </c>
    </row>
    <row r="8" spans="1:9" x14ac:dyDescent="0.3">
      <c r="C8" s="37">
        <v>93120</v>
      </c>
      <c r="D8" t="s">
        <v>146</v>
      </c>
    </row>
    <row r="9" spans="1:9" x14ac:dyDescent="0.3">
      <c r="I9" s="8"/>
    </row>
    <row r="10" spans="1:9" x14ac:dyDescent="0.3">
      <c r="B10" s="7">
        <f>'3.scen. - Novadi'!$S$46</f>
        <v>23210340</v>
      </c>
      <c r="C10" s="2" t="s">
        <v>136</v>
      </c>
    </row>
    <row r="11" spans="1:9" x14ac:dyDescent="0.3">
      <c r="A11" s="9" t="s">
        <v>5</v>
      </c>
      <c r="B11" s="7">
        <f>'3.scen. - Novadi'!$T$46</f>
        <v>289252139.20186943</v>
      </c>
      <c r="C11" s="2" t="s">
        <v>137</v>
      </c>
    </row>
    <row r="12" spans="1:9" x14ac:dyDescent="0.3">
      <c r="A12" s="9"/>
      <c r="B12" s="7"/>
    </row>
    <row r="13" spans="1:9" x14ac:dyDescent="0.3">
      <c r="A13" s="9" t="s">
        <v>6</v>
      </c>
      <c r="B13" s="36">
        <f>'3.scen. - Novadi'!$N$46</f>
        <v>907105000</v>
      </c>
      <c r="C13" s="2" t="s">
        <v>3</v>
      </c>
      <c r="E13" s="8"/>
    </row>
    <row r="14" spans="1:9" x14ac:dyDescent="0.3">
      <c r="A14" s="9"/>
      <c r="B14" s="36">
        <f>'3.scen. - Novadi'!$K$46</f>
        <v>684905000</v>
      </c>
      <c r="C14" s="10" t="s">
        <v>139</v>
      </c>
      <c r="E14" s="8"/>
    </row>
    <row r="15" spans="1:9" x14ac:dyDescent="0.3">
      <c r="A15" s="9"/>
      <c r="B15" s="36">
        <f>'3.scen. - Novadi'!$L$46</f>
        <v>88000000</v>
      </c>
      <c r="C15" s="10" t="s">
        <v>140</v>
      </c>
      <c r="E15" s="8"/>
    </row>
    <row r="16" spans="1:9" x14ac:dyDescent="0.3">
      <c r="A16" s="9"/>
      <c r="B16" s="36">
        <f>'3.scen. - Novadi'!$M$46</f>
        <v>134200000</v>
      </c>
      <c r="C16" s="10" t="s">
        <v>141</v>
      </c>
      <c r="E16" s="8"/>
    </row>
    <row r="17" spans="1:5" x14ac:dyDescent="0.3">
      <c r="A17" s="9"/>
      <c r="B17" s="36"/>
      <c r="C17" s="10"/>
      <c r="E17" s="8"/>
    </row>
    <row r="18" spans="1:5" x14ac:dyDescent="0.3">
      <c r="B18" s="36">
        <f>'3.scen. - Novadi'!$O$46</f>
        <v>27213150</v>
      </c>
      <c r="C18" s="2" t="s">
        <v>4</v>
      </c>
    </row>
    <row r="19" spans="1:5" x14ac:dyDescent="0.3">
      <c r="A19" s="9" t="s">
        <v>7</v>
      </c>
      <c r="B19" s="36">
        <f>'3.scen. - Novadi'!$P$46</f>
        <v>339135999.38309187</v>
      </c>
      <c r="C19" s="2" t="s">
        <v>138</v>
      </c>
    </row>
    <row r="20" spans="1:5" x14ac:dyDescent="0.3">
      <c r="A20" s="9" t="s">
        <v>8</v>
      </c>
      <c r="B20" s="7">
        <f>'3.scen. - Novadi'!$V$46</f>
        <v>-956988860.18122244</v>
      </c>
    </row>
  </sheetData>
  <pageMargins left="0.7" right="0.7" top="0.75" bottom="0.75" header="0.3" footer="0.3"/>
  <pageSetup paperSize="9" orientation="portrait" r:id="rId1"/>
  <ignoredErrors>
    <ignoredError sqref="A13 A19 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96D0-034B-4489-9F7A-FA50DAAAE9E8}">
  <dimension ref="A2:V59"/>
  <sheetViews>
    <sheetView workbookViewId="0">
      <pane xSplit="1" ySplit="3" topLeftCell="B36" activePane="bottomRight" state="frozen"/>
      <selection pane="topRight" activeCell="B1" sqref="B1"/>
      <selection pane="bottomLeft" activeCell="A4" sqref="A4"/>
      <selection pane="bottomRight" activeCell="D46" sqref="D46"/>
    </sheetView>
  </sheetViews>
  <sheetFormatPr defaultRowHeight="14.4" x14ac:dyDescent="0.3"/>
  <cols>
    <col min="1" max="1" width="29.33203125" customWidth="1"/>
    <col min="2" max="2" width="11.44140625" customWidth="1"/>
    <col min="3" max="4" width="20" customWidth="1"/>
    <col min="5" max="6" width="12.109375" customWidth="1"/>
    <col min="7" max="7" width="11.88671875" customWidth="1"/>
    <col min="9" max="9" width="12.44140625" customWidth="1"/>
    <col min="10" max="10" width="12.21875" customWidth="1"/>
    <col min="11" max="15" width="14.77734375" customWidth="1"/>
    <col min="16" max="16" width="13.6640625" customWidth="1"/>
    <col min="17" max="19" width="12.77734375" customWidth="1"/>
    <col min="20" max="20" width="11.88671875" customWidth="1"/>
    <col min="22" max="22" width="15.44140625" customWidth="1"/>
  </cols>
  <sheetData>
    <row r="2" spans="1:22" ht="129.6" x14ac:dyDescent="0.3">
      <c r="C2" s="30" t="s">
        <v>122</v>
      </c>
      <c r="D2" s="17" t="s">
        <v>126</v>
      </c>
      <c r="E2" s="30" t="s">
        <v>123</v>
      </c>
      <c r="F2" s="30" t="s">
        <v>130</v>
      </c>
      <c r="G2" s="17" t="s">
        <v>101</v>
      </c>
      <c r="H2" s="17" t="s">
        <v>107</v>
      </c>
      <c r="I2" s="17" t="s">
        <v>109</v>
      </c>
      <c r="J2" s="17" t="s">
        <v>111</v>
      </c>
      <c r="K2" s="17" t="s">
        <v>120</v>
      </c>
      <c r="L2" s="17" t="s">
        <v>118</v>
      </c>
      <c r="M2" s="17" t="s">
        <v>119</v>
      </c>
      <c r="N2" s="24" t="s">
        <v>121</v>
      </c>
      <c r="O2" s="17" t="s">
        <v>125</v>
      </c>
      <c r="P2" s="24" t="s">
        <v>134</v>
      </c>
      <c r="Q2" s="17" t="s">
        <v>129</v>
      </c>
      <c r="R2" s="17" t="s">
        <v>127</v>
      </c>
      <c r="S2" s="17" t="s">
        <v>128</v>
      </c>
      <c r="T2" s="24" t="s">
        <v>133</v>
      </c>
      <c r="V2" s="34" t="s">
        <v>135</v>
      </c>
    </row>
    <row r="3" spans="1:22" x14ac:dyDescent="0.3">
      <c r="A3" s="4" t="s">
        <v>12</v>
      </c>
      <c r="B3" s="4" t="s">
        <v>13</v>
      </c>
      <c r="C3" s="28" t="s">
        <v>104</v>
      </c>
      <c r="D3" s="4" t="s">
        <v>102</v>
      </c>
      <c r="E3" s="28" t="s">
        <v>105</v>
      </c>
      <c r="F3" s="28" t="s">
        <v>106</v>
      </c>
      <c r="G3" s="4" t="s">
        <v>102</v>
      </c>
      <c r="H3" s="18" t="s">
        <v>108</v>
      </c>
      <c r="I3" s="18" t="s">
        <v>110</v>
      </c>
      <c r="J3" s="18" t="s">
        <v>112</v>
      </c>
      <c r="N3" s="26"/>
      <c r="P3" s="26"/>
      <c r="T3" s="26"/>
      <c r="V3" s="32"/>
    </row>
    <row r="4" spans="1:22" x14ac:dyDescent="0.3">
      <c r="A4" t="s">
        <v>14</v>
      </c>
      <c r="B4" s="16" t="s">
        <v>15</v>
      </c>
      <c r="C4" s="29">
        <f t="shared" ref="C4:C45" si="0">ROUND(D4/$B$52,0)</f>
        <v>5172</v>
      </c>
      <c r="D4">
        <v>11793</v>
      </c>
      <c r="E4" s="29">
        <v>2426</v>
      </c>
      <c r="F4" s="29">
        <f>ROUND(E4*0.1,0)</f>
        <v>243</v>
      </c>
      <c r="G4">
        <v>25287</v>
      </c>
      <c r="H4" s="5">
        <v>36</v>
      </c>
      <c r="I4" s="5">
        <v>0</v>
      </c>
      <c r="J4">
        <v>2</v>
      </c>
      <c r="K4" s="20">
        <f t="shared" ref="K4:K45" si="1">H4*$B$53+H4*$B$54*$B$56*$B$57</f>
        <v>7380000</v>
      </c>
      <c r="L4" s="20">
        <f t="shared" ref="L4:L45" si="2">I4*$B$55+I4*$B$56*$B$57+I4*$B$53</f>
        <v>0</v>
      </c>
      <c r="M4" s="20">
        <f t="shared" ref="M4:M45" si="3">J4*$B$55+J4*$B$56*$B$57+J4*$B$53</f>
        <v>880000</v>
      </c>
      <c r="N4" s="27">
        <f>K4+L4+M4</f>
        <v>8260000</v>
      </c>
      <c r="O4" s="20">
        <f t="shared" ref="O4:O45" si="4">N4*$B$58</f>
        <v>247800</v>
      </c>
      <c r="P4" s="27">
        <f>NPV_calc!$C$10</f>
        <v>3088135.7228814079</v>
      </c>
      <c r="Q4" s="20">
        <f>C4*$B$59*$B$49*12</f>
        <v>155160</v>
      </c>
      <c r="R4" s="20">
        <f>E4*$B$59*$B$50*12 +F4*$B$59*$B$51*12</f>
        <v>466080</v>
      </c>
      <c r="S4" s="20">
        <f>Q4+R4</f>
        <v>621240</v>
      </c>
      <c r="T4" s="27">
        <f>NPV_calc!$C$7</f>
        <v>7742023.5531995362</v>
      </c>
      <c r="V4" s="33">
        <f>T4-N4-P4</f>
        <v>-3606112.1696818718</v>
      </c>
    </row>
    <row r="5" spans="1:22" x14ac:dyDescent="0.3">
      <c r="A5" t="s">
        <v>16</v>
      </c>
      <c r="B5" s="16" t="s">
        <v>17</v>
      </c>
      <c r="C5" s="29">
        <f t="shared" si="0"/>
        <v>8305</v>
      </c>
      <c r="D5">
        <v>18936</v>
      </c>
      <c r="E5" s="29">
        <v>1473</v>
      </c>
      <c r="F5" s="29">
        <f t="shared" ref="F5:F45" si="5">ROUND(E5*0.1,0)</f>
        <v>147</v>
      </c>
      <c r="G5">
        <v>28324</v>
      </c>
      <c r="H5" s="5">
        <v>54</v>
      </c>
      <c r="I5" s="5">
        <v>2</v>
      </c>
      <c r="J5">
        <v>11</v>
      </c>
      <c r="K5" s="20">
        <f t="shared" si="1"/>
        <v>11070000</v>
      </c>
      <c r="L5" s="20">
        <f t="shared" si="2"/>
        <v>880000</v>
      </c>
      <c r="M5" s="20">
        <f t="shared" si="3"/>
        <v>4840000</v>
      </c>
      <c r="N5" s="27">
        <f t="shared" ref="N5:N45" si="6">K5+L5+M5</f>
        <v>16790000</v>
      </c>
      <c r="O5" s="20">
        <f t="shared" si="4"/>
        <v>503700</v>
      </c>
      <c r="P5" s="27">
        <f>NPV_calc!$C$17</f>
        <v>6277215.3495373884</v>
      </c>
      <c r="Q5" s="20">
        <f t="shared" ref="Q5:Q45" si="7">C5*$B$59*$B$49*12</f>
        <v>249150</v>
      </c>
      <c r="R5" s="20">
        <f t="shared" ref="R5:R45" si="8">E5*$B$59*$B$50*12 +F5*$B$59*$B$51*12</f>
        <v>282600</v>
      </c>
      <c r="S5" s="20">
        <f t="shared" ref="S5:S45" si="9">Q5+R5</f>
        <v>531750</v>
      </c>
      <c r="T5" s="27">
        <f>NPV_calc!$C$14</f>
        <v>6626780.349645636</v>
      </c>
      <c r="V5" s="33">
        <f t="shared" ref="V5:V45" si="10">T5-N5-P5</f>
        <v>-16440434.999891751</v>
      </c>
    </row>
    <row r="6" spans="1:22" x14ac:dyDescent="0.3">
      <c r="A6" t="s">
        <v>18</v>
      </c>
      <c r="B6" s="16" t="s">
        <v>19</v>
      </c>
      <c r="C6" s="29">
        <f t="shared" si="0"/>
        <v>3347</v>
      </c>
      <c r="D6">
        <v>7631</v>
      </c>
      <c r="E6" s="29">
        <v>630</v>
      </c>
      <c r="F6" s="29">
        <f t="shared" si="5"/>
        <v>63</v>
      </c>
      <c r="G6">
        <v>13801</v>
      </c>
      <c r="H6" s="5">
        <v>42</v>
      </c>
      <c r="I6" s="5">
        <v>6</v>
      </c>
      <c r="J6">
        <v>8</v>
      </c>
      <c r="K6" s="20">
        <f t="shared" si="1"/>
        <v>8610000</v>
      </c>
      <c r="L6" s="20">
        <f t="shared" si="2"/>
        <v>2640000</v>
      </c>
      <c r="M6" s="20">
        <f t="shared" si="3"/>
        <v>3520000</v>
      </c>
      <c r="N6" s="27">
        <f t="shared" si="6"/>
        <v>14770000</v>
      </c>
      <c r="O6" s="20">
        <f t="shared" si="4"/>
        <v>443100</v>
      </c>
      <c r="P6" s="27">
        <f>NPV_calc!$C$24</f>
        <v>5522005.4027794646</v>
      </c>
      <c r="Q6" s="20">
        <f t="shared" si="7"/>
        <v>100410</v>
      </c>
      <c r="R6" s="20">
        <f t="shared" si="8"/>
        <v>120960</v>
      </c>
      <c r="S6" s="20">
        <f t="shared" si="9"/>
        <v>221370</v>
      </c>
      <c r="T6" s="27">
        <f>NPV_calc!$C$21</f>
        <v>2758759.5035280762</v>
      </c>
      <c r="V6" s="33">
        <f t="shared" si="10"/>
        <v>-17533245.899251387</v>
      </c>
    </row>
    <row r="7" spans="1:22" x14ac:dyDescent="0.3">
      <c r="A7" t="s">
        <v>20</v>
      </c>
      <c r="B7" s="16" t="s">
        <v>21</v>
      </c>
      <c r="C7" s="29">
        <f t="shared" si="0"/>
        <v>8117</v>
      </c>
      <c r="D7">
        <v>18506</v>
      </c>
      <c r="E7" s="29">
        <v>1070</v>
      </c>
      <c r="F7" s="29">
        <f t="shared" si="5"/>
        <v>107</v>
      </c>
      <c r="G7">
        <v>28850</v>
      </c>
      <c r="H7" s="5">
        <v>85</v>
      </c>
      <c r="I7" s="5">
        <v>6</v>
      </c>
      <c r="J7">
        <v>12</v>
      </c>
      <c r="K7" s="20">
        <f t="shared" si="1"/>
        <v>17425000</v>
      </c>
      <c r="L7" s="20">
        <f t="shared" si="2"/>
        <v>2640000</v>
      </c>
      <c r="M7" s="20">
        <f t="shared" si="3"/>
        <v>5280000</v>
      </c>
      <c r="N7" s="27">
        <f t="shared" si="6"/>
        <v>25345000</v>
      </c>
      <c r="O7" s="20">
        <f t="shared" si="4"/>
        <v>760350</v>
      </c>
      <c r="P7" s="27">
        <f>NPV_calc!$C$31</f>
        <v>9475641.6339502744</v>
      </c>
      <c r="Q7" s="20">
        <f t="shared" si="7"/>
        <v>243510</v>
      </c>
      <c r="R7" s="20">
        <f t="shared" si="8"/>
        <v>205440</v>
      </c>
      <c r="S7" s="20">
        <f t="shared" si="9"/>
        <v>448950</v>
      </c>
      <c r="T7" s="27">
        <f>NPV_calc!$C$28</f>
        <v>5594909.3332833238</v>
      </c>
      <c r="V7" s="33">
        <f t="shared" si="10"/>
        <v>-29225732.300666951</v>
      </c>
    </row>
    <row r="8" spans="1:22" x14ac:dyDescent="0.3">
      <c r="A8" t="s">
        <v>22</v>
      </c>
      <c r="B8" s="16" t="s">
        <v>23</v>
      </c>
      <c r="C8" s="29">
        <f t="shared" si="0"/>
        <v>4682</v>
      </c>
      <c r="D8">
        <v>10675</v>
      </c>
      <c r="E8" s="29">
        <v>1165</v>
      </c>
      <c r="F8" s="29">
        <f t="shared" si="5"/>
        <v>117</v>
      </c>
      <c r="G8">
        <v>16319</v>
      </c>
      <c r="H8" s="5">
        <v>48</v>
      </c>
      <c r="I8" s="5">
        <v>5</v>
      </c>
      <c r="J8">
        <v>11</v>
      </c>
      <c r="K8" s="20">
        <f t="shared" si="1"/>
        <v>9840000</v>
      </c>
      <c r="L8" s="20">
        <f t="shared" si="2"/>
        <v>2200000</v>
      </c>
      <c r="M8" s="20">
        <f t="shared" si="3"/>
        <v>4840000</v>
      </c>
      <c r="N8" s="27">
        <f t="shared" si="6"/>
        <v>16880000</v>
      </c>
      <c r="O8" s="20">
        <f t="shared" si="4"/>
        <v>506400</v>
      </c>
      <c r="P8" s="27">
        <f>NPV_calc!$C$38</f>
        <v>6310863.3174622469</v>
      </c>
      <c r="Q8" s="20">
        <f t="shared" si="7"/>
        <v>140460</v>
      </c>
      <c r="R8" s="20">
        <f t="shared" si="8"/>
        <v>224040</v>
      </c>
      <c r="S8" s="20">
        <f t="shared" si="9"/>
        <v>364500</v>
      </c>
      <c r="T8" s="27">
        <f>NPV_calc!$C$35</f>
        <v>4542475.6698558237</v>
      </c>
      <c r="V8" s="33">
        <f t="shared" si="10"/>
        <v>-18648387.647606425</v>
      </c>
    </row>
    <row r="9" spans="1:22" x14ac:dyDescent="0.3">
      <c r="A9" t="s">
        <v>24</v>
      </c>
      <c r="B9" s="16" t="s">
        <v>25</v>
      </c>
      <c r="C9" s="29">
        <f t="shared" si="0"/>
        <v>10679</v>
      </c>
      <c r="D9">
        <v>24349</v>
      </c>
      <c r="E9" s="29">
        <v>2332</v>
      </c>
      <c r="F9" s="29">
        <f t="shared" si="5"/>
        <v>233</v>
      </c>
      <c r="G9">
        <v>38009</v>
      </c>
      <c r="H9" s="5">
        <v>83</v>
      </c>
      <c r="I9" s="5">
        <v>9</v>
      </c>
      <c r="J9">
        <v>10</v>
      </c>
      <c r="K9" s="20">
        <f t="shared" si="1"/>
        <v>17015000</v>
      </c>
      <c r="L9" s="20">
        <f t="shared" si="2"/>
        <v>3960000</v>
      </c>
      <c r="M9" s="20">
        <f t="shared" si="3"/>
        <v>4400000</v>
      </c>
      <c r="N9" s="27">
        <f t="shared" si="6"/>
        <v>25375000</v>
      </c>
      <c r="O9" s="20">
        <f t="shared" si="4"/>
        <v>761250</v>
      </c>
      <c r="P9" s="27">
        <f>NPV_calc!$C$45</f>
        <v>9486857.623258559</v>
      </c>
      <c r="Q9" s="20">
        <f t="shared" si="7"/>
        <v>320370</v>
      </c>
      <c r="R9" s="20">
        <f t="shared" si="8"/>
        <v>447600</v>
      </c>
      <c r="S9" s="20">
        <f t="shared" si="9"/>
        <v>767970</v>
      </c>
      <c r="T9" s="27">
        <f>NPV_calc!$C$42</f>
        <v>9570603.6767604314</v>
      </c>
      <c r="V9" s="33">
        <f t="shared" si="10"/>
        <v>-25291253.946498126</v>
      </c>
    </row>
    <row r="10" spans="1:22" x14ac:dyDescent="0.3">
      <c r="A10" t="s">
        <v>26</v>
      </c>
      <c r="B10" s="16" t="s">
        <v>27</v>
      </c>
      <c r="C10" s="29">
        <f t="shared" si="0"/>
        <v>12396</v>
      </c>
      <c r="D10">
        <v>28264</v>
      </c>
      <c r="E10" s="29">
        <v>2466</v>
      </c>
      <c r="F10" s="29">
        <f t="shared" si="5"/>
        <v>247</v>
      </c>
      <c r="G10">
        <v>44772</v>
      </c>
      <c r="H10" s="5">
        <v>85</v>
      </c>
      <c r="I10" s="5">
        <v>4</v>
      </c>
      <c r="J10">
        <v>13</v>
      </c>
      <c r="K10" s="20">
        <f t="shared" si="1"/>
        <v>17425000</v>
      </c>
      <c r="L10" s="20">
        <f t="shared" si="2"/>
        <v>1760000</v>
      </c>
      <c r="M10" s="20">
        <f t="shared" si="3"/>
        <v>5720000</v>
      </c>
      <c r="N10" s="27">
        <f t="shared" si="6"/>
        <v>24905000</v>
      </c>
      <c r="O10" s="20">
        <f t="shared" si="4"/>
        <v>747150</v>
      </c>
      <c r="P10" s="27">
        <f>NPV_calc!$C$52</f>
        <v>9311140.4574287478</v>
      </c>
      <c r="Q10" s="20">
        <f t="shared" si="7"/>
        <v>371880</v>
      </c>
      <c r="R10" s="20">
        <f t="shared" si="8"/>
        <v>473760</v>
      </c>
      <c r="S10" s="20">
        <f t="shared" si="9"/>
        <v>845640</v>
      </c>
      <c r="T10" s="27">
        <f>NPV_calc!$C$49</f>
        <v>10538543.554065509</v>
      </c>
      <c r="V10" s="33">
        <f t="shared" si="10"/>
        <v>-23677596.903363239</v>
      </c>
    </row>
    <row r="11" spans="1:22" x14ac:dyDescent="0.3">
      <c r="A11" t="s">
        <v>28</v>
      </c>
      <c r="B11" s="16" t="s">
        <v>29</v>
      </c>
      <c r="C11" s="29">
        <f t="shared" si="0"/>
        <v>2931</v>
      </c>
      <c r="D11">
        <v>6683</v>
      </c>
      <c r="E11" s="29">
        <v>1764</v>
      </c>
      <c r="F11" s="29">
        <f t="shared" si="5"/>
        <v>176</v>
      </c>
      <c r="G11">
        <v>75073</v>
      </c>
      <c r="H11" s="5">
        <v>66</v>
      </c>
      <c r="I11" s="5">
        <v>0</v>
      </c>
      <c r="J11">
        <v>0</v>
      </c>
      <c r="K11" s="20">
        <f t="shared" si="1"/>
        <v>13530000</v>
      </c>
      <c r="L11" s="20">
        <f t="shared" si="2"/>
        <v>0</v>
      </c>
      <c r="M11" s="20">
        <f t="shared" si="3"/>
        <v>0</v>
      </c>
      <c r="N11" s="27">
        <f t="shared" si="6"/>
        <v>13530000</v>
      </c>
      <c r="O11" s="20">
        <f t="shared" si="4"/>
        <v>405900</v>
      </c>
      <c r="P11" s="27">
        <f>NPV_calc!$C$59</f>
        <v>5058411.1780369794</v>
      </c>
      <c r="Q11" s="20">
        <f t="shared" si="7"/>
        <v>87930</v>
      </c>
      <c r="R11" s="20">
        <f t="shared" si="8"/>
        <v>338400</v>
      </c>
      <c r="S11" s="20">
        <f t="shared" si="9"/>
        <v>426330</v>
      </c>
      <c r="T11" s="27">
        <f>NPV_calc!$C$56</f>
        <v>5313014.135335071</v>
      </c>
      <c r="V11" s="33">
        <f t="shared" si="10"/>
        <v>-13275397.042701907</v>
      </c>
    </row>
    <row r="12" spans="1:22" x14ac:dyDescent="0.3">
      <c r="A12" t="s">
        <v>30</v>
      </c>
      <c r="B12" s="16" t="s">
        <v>31</v>
      </c>
      <c r="C12" s="29">
        <f t="shared" si="0"/>
        <v>10594</v>
      </c>
      <c r="D12">
        <v>24154</v>
      </c>
      <c r="E12" s="29">
        <v>3137</v>
      </c>
      <c r="F12" s="29">
        <f t="shared" si="5"/>
        <v>314</v>
      </c>
      <c r="G12">
        <v>37401</v>
      </c>
      <c r="H12" s="5">
        <v>98</v>
      </c>
      <c r="I12" s="5">
        <v>23</v>
      </c>
      <c r="J12">
        <v>17</v>
      </c>
      <c r="K12" s="20">
        <f t="shared" si="1"/>
        <v>20090000</v>
      </c>
      <c r="L12" s="20">
        <f t="shared" si="2"/>
        <v>10120000</v>
      </c>
      <c r="M12" s="20">
        <f t="shared" si="3"/>
        <v>7480000</v>
      </c>
      <c r="N12" s="27">
        <f t="shared" si="6"/>
        <v>37690000</v>
      </c>
      <c r="O12" s="20">
        <f t="shared" si="4"/>
        <v>1130700</v>
      </c>
      <c r="P12" s="27">
        <f>NPV_calc!$C$66</f>
        <v>14091021.234309956</v>
      </c>
      <c r="Q12" s="20">
        <f t="shared" si="7"/>
        <v>317820</v>
      </c>
      <c r="R12" s="20">
        <f t="shared" si="8"/>
        <v>602520</v>
      </c>
      <c r="S12" s="20">
        <f t="shared" si="9"/>
        <v>920340</v>
      </c>
      <c r="T12" s="27">
        <f>NPV_calc!$C$63</f>
        <v>11469470.666653248</v>
      </c>
      <c r="V12" s="33">
        <f t="shared" si="10"/>
        <v>-40311550.567656711</v>
      </c>
    </row>
    <row r="13" spans="1:22" x14ac:dyDescent="0.3">
      <c r="A13" t="s">
        <v>32</v>
      </c>
      <c r="B13" s="16" t="s">
        <v>33</v>
      </c>
      <c r="C13" s="29">
        <f t="shared" si="0"/>
        <v>8524</v>
      </c>
      <c r="D13">
        <v>19435</v>
      </c>
      <c r="E13" s="29">
        <v>1796</v>
      </c>
      <c r="F13" s="29">
        <f t="shared" si="5"/>
        <v>180</v>
      </c>
      <c r="G13">
        <v>27387</v>
      </c>
      <c r="H13" s="5">
        <v>54</v>
      </c>
      <c r="I13" s="5">
        <v>10</v>
      </c>
      <c r="J13">
        <v>8</v>
      </c>
      <c r="K13" s="20">
        <f t="shared" si="1"/>
        <v>11070000</v>
      </c>
      <c r="L13" s="20">
        <f t="shared" si="2"/>
        <v>4400000</v>
      </c>
      <c r="M13" s="20">
        <f t="shared" si="3"/>
        <v>3520000</v>
      </c>
      <c r="N13" s="27">
        <f t="shared" si="6"/>
        <v>18990000</v>
      </c>
      <c r="O13" s="20">
        <f t="shared" si="4"/>
        <v>569700</v>
      </c>
      <c r="P13" s="27">
        <f>NPV_calc!$C$73</f>
        <v>7099721.2321450282</v>
      </c>
      <c r="Q13" s="20">
        <f t="shared" si="7"/>
        <v>255720</v>
      </c>
      <c r="R13" s="20">
        <f t="shared" si="8"/>
        <v>345120</v>
      </c>
      <c r="S13" s="20">
        <f t="shared" si="9"/>
        <v>600840</v>
      </c>
      <c r="T13" s="27">
        <f>NPV_calc!$C$70</f>
        <v>7487794.4622117244</v>
      </c>
      <c r="V13" s="33">
        <f t="shared" si="10"/>
        <v>-18601926.769933306</v>
      </c>
    </row>
    <row r="14" spans="1:22" x14ac:dyDescent="0.3">
      <c r="A14" t="s">
        <v>34</v>
      </c>
      <c r="B14" s="16" t="s">
        <v>35</v>
      </c>
      <c r="C14" s="29">
        <f t="shared" si="0"/>
        <v>5759</v>
      </c>
      <c r="D14">
        <v>13130</v>
      </c>
      <c r="E14" s="29">
        <v>938</v>
      </c>
      <c r="F14" s="29">
        <f t="shared" si="5"/>
        <v>94</v>
      </c>
      <c r="G14">
        <v>18850</v>
      </c>
      <c r="H14" s="5">
        <v>44</v>
      </c>
      <c r="I14" s="5">
        <v>4</v>
      </c>
      <c r="J14">
        <v>9</v>
      </c>
      <c r="K14" s="20">
        <f t="shared" si="1"/>
        <v>9020000</v>
      </c>
      <c r="L14" s="20">
        <f t="shared" si="2"/>
        <v>1760000</v>
      </c>
      <c r="M14" s="20">
        <f t="shared" si="3"/>
        <v>3960000</v>
      </c>
      <c r="N14" s="27">
        <f t="shared" si="6"/>
        <v>14740000</v>
      </c>
      <c r="O14" s="20">
        <f t="shared" si="4"/>
        <v>442200</v>
      </c>
      <c r="P14" s="27">
        <f>NPV_calc!$C$80</f>
        <v>5510789.4134711791</v>
      </c>
      <c r="Q14" s="20">
        <f t="shared" si="7"/>
        <v>172770</v>
      </c>
      <c r="R14" s="20">
        <f t="shared" si="8"/>
        <v>180240</v>
      </c>
      <c r="S14" s="20">
        <f t="shared" si="9"/>
        <v>353010</v>
      </c>
      <c r="T14" s="27">
        <f>NPV_calc!$C$77</f>
        <v>4399284.8730200389</v>
      </c>
      <c r="V14" s="33">
        <f t="shared" si="10"/>
        <v>-15851504.540451141</v>
      </c>
    </row>
    <row r="15" spans="1:22" x14ac:dyDescent="0.3">
      <c r="A15" t="s">
        <v>36</v>
      </c>
      <c r="B15" s="16" t="s">
        <v>37</v>
      </c>
      <c r="C15" s="29">
        <f t="shared" si="0"/>
        <v>7908</v>
      </c>
      <c r="D15">
        <v>18031</v>
      </c>
      <c r="E15" s="29">
        <v>1689</v>
      </c>
      <c r="F15" s="29">
        <f t="shared" si="5"/>
        <v>169</v>
      </c>
      <c r="G15">
        <v>40410</v>
      </c>
      <c r="H15" s="5">
        <v>74</v>
      </c>
      <c r="I15" s="5">
        <v>4</v>
      </c>
      <c r="J15">
        <v>14</v>
      </c>
      <c r="K15" s="20">
        <f t="shared" si="1"/>
        <v>15170000</v>
      </c>
      <c r="L15" s="20">
        <f t="shared" si="2"/>
        <v>1760000</v>
      </c>
      <c r="M15" s="20">
        <f t="shared" si="3"/>
        <v>6160000</v>
      </c>
      <c r="N15" s="27">
        <f t="shared" si="6"/>
        <v>23090000</v>
      </c>
      <c r="O15" s="20">
        <f t="shared" si="4"/>
        <v>692700</v>
      </c>
      <c r="P15" s="27">
        <f>NPV_calc!$C$87</f>
        <v>8632573.1042774469</v>
      </c>
      <c r="Q15" s="20">
        <f t="shared" si="7"/>
        <v>237240</v>
      </c>
      <c r="R15" s="20">
        <f t="shared" si="8"/>
        <v>324360</v>
      </c>
      <c r="S15" s="20">
        <f t="shared" si="9"/>
        <v>561600</v>
      </c>
      <c r="T15" s="27">
        <f>NPV_calc!$C$84</f>
        <v>6998777.3283704538</v>
      </c>
      <c r="V15" s="33">
        <f t="shared" si="10"/>
        <v>-24723795.775906995</v>
      </c>
    </row>
    <row r="16" spans="1:22" x14ac:dyDescent="0.3">
      <c r="A16" t="s">
        <v>38</v>
      </c>
      <c r="B16" s="16" t="s">
        <v>39</v>
      </c>
      <c r="C16" s="29">
        <f t="shared" si="0"/>
        <v>2710</v>
      </c>
      <c r="D16">
        <v>6178</v>
      </c>
      <c r="E16" s="29">
        <v>1098</v>
      </c>
      <c r="F16" s="29">
        <f t="shared" si="5"/>
        <v>110</v>
      </c>
      <c r="G16">
        <v>63990</v>
      </c>
      <c r="H16" s="5">
        <v>47</v>
      </c>
      <c r="I16" s="5">
        <v>0</v>
      </c>
      <c r="J16">
        <v>0</v>
      </c>
      <c r="K16" s="20">
        <f t="shared" si="1"/>
        <v>9635000</v>
      </c>
      <c r="L16" s="20">
        <f t="shared" si="2"/>
        <v>0</v>
      </c>
      <c r="M16" s="20">
        <f t="shared" si="3"/>
        <v>0</v>
      </c>
      <c r="N16" s="27">
        <f t="shared" si="6"/>
        <v>9635000</v>
      </c>
      <c r="O16" s="20">
        <f t="shared" si="4"/>
        <v>289050</v>
      </c>
      <c r="P16" s="27">
        <f>NPV_calc!$C$94</f>
        <v>3602201.8995111817</v>
      </c>
      <c r="Q16" s="20">
        <f t="shared" si="7"/>
        <v>81300</v>
      </c>
      <c r="R16" s="20">
        <f t="shared" si="8"/>
        <v>210960</v>
      </c>
      <c r="S16" s="20">
        <f t="shared" si="9"/>
        <v>292260</v>
      </c>
      <c r="T16" s="27">
        <f>NPV_calc!$C$91</f>
        <v>3642205.5947107342</v>
      </c>
      <c r="V16" s="33">
        <f t="shared" si="10"/>
        <v>-9594996.3048004471</v>
      </c>
    </row>
    <row r="17" spans="1:22" x14ac:dyDescent="0.3">
      <c r="A17" t="s">
        <v>40</v>
      </c>
      <c r="B17" s="16" t="s">
        <v>41</v>
      </c>
      <c r="C17" s="29">
        <f t="shared" si="0"/>
        <v>10745</v>
      </c>
      <c r="D17">
        <v>24498</v>
      </c>
      <c r="E17" s="29">
        <v>2342</v>
      </c>
      <c r="F17" s="29">
        <f t="shared" si="5"/>
        <v>234</v>
      </c>
      <c r="G17">
        <v>29684</v>
      </c>
      <c r="H17" s="5">
        <v>75</v>
      </c>
      <c r="I17" s="5">
        <v>8</v>
      </c>
      <c r="J17">
        <v>8</v>
      </c>
      <c r="K17" s="20">
        <f t="shared" si="1"/>
        <v>15375000</v>
      </c>
      <c r="L17" s="20">
        <f t="shared" si="2"/>
        <v>3520000</v>
      </c>
      <c r="M17" s="20">
        <f t="shared" si="3"/>
        <v>3520000</v>
      </c>
      <c r="N17" s="27">
        <f t="shared" si="6"/>
        <v>22415000</v>
      </c>
      <c r="O17" s="20">
        <f t="shared" si="4"/>
        <v>672450</v>
      </c>
      <c r="P17" s="27">
        <f>NPV_calc!$C$101</f>
        <v>8380213.344841009</v>
      </c>
      <c r="Q17" s="20">
        <f t="shared" si="7"/>
        <v>322350</v>
      </c>
      <c r="R17" s="20">
        <f t="shared" si="8"/>
        <v>449520</v>
      </c>
      <c r="S17" s="20">
        <f t="shared" si="9"/>
        <v>771870</v>
      </c>
      <c r="T17" s="27">
        <f>NPV_calc!$C$98</f>
        <v>9619206.2970963363</v>
      </c>
      <c r="V17" s="33">
        <f t="shared" si="10"/>
        <v>-21176007.047744673</v>
      </c>
    </row>
    <row r="18" spans="1:22" x14ac:dyDescent="0.3">
      <c r="A18" t="s">
        <v>42</v>
      </c>
      <c r="B18" s="16" t="s">
        <v>43</v>
      </c>
      <c r="C18" s="29">
        <f t="shared" si="0"/>
        <v>1593</v>
      </c>
      <c r="D18">
        <v>3631</v>
      </c>
      <c r="E18" s="29">
        <v>1087</v>
      </c>
      <c r="F18" s="29">
        <f t="shared" si="5"/>
        <v>109</v>
      </c>
      <c r="G18">
        <v>52748</v>
      </c>
      <c r="H18" s="5">
        <v>77</v>
      </c>
      <c r="I18" s="5">
        <v>0</v>
      </c>
      <c r="J18">
        <v>0</v>
      </c>
      <c r="K18" s="20">
        <f t="shared" si="1"/>
        <v>15785000</v>
      </c>
      <c r="L18" s="20">
        <f t="shared" si="2"/>
        <v>0</v>
      </c>
      <c r="M18" s="20">
        <f t="shared" si="3"/>
        <v>0</v>
      </c>
      <c r="N18" s="27">
        <f t="shared" si="6"/>
        <v>15785000</v>
      </c>
      <c r="O18" s="20">
        <f t="shared" si="4"/>
        <v>473550</v>
      </c>
      <c r="P18" s="27">
        <f>NPV_calc!$C$108</f>
        <v>5901479.7077098088</v>
      </c>
      <c r="Q18" s="20">
        <f t="shared" si="7"/>
        <v>47790</v>
      </c>
      <c r="R18" s="20">
        <f t="shared" si="8"/>
        <v>208920</v>
      </c>
      <c r="S18" s="20">
        <f t="shared" si="9"/>
        <v>256710</v>
      </c>
      <c r="T18" s="27">
        <f>NPV_calc!$C$105</f>
        <v>3199174.0170334391</v>
      </c>
      <c r="V18" s="33">
        <f t="shared" si="10"/>
        <v>-18487305.690676369</v>
      </c>
    </row>
    <row r="19" spans="1:22" x14ac:dyDescent="0.3">
      <c r="A19" t="s">
        <v>44</v>
      </c>
      <c r="B19" s="16" t="s">
        <v>45</v>
      </c>
      <c r="C19" s="29">
        <f t="shared" si="0"/>
        <v>5024</v>
      </c>
      <c r="D19">
        <v>11455</v>
      </c>
      <c r="E19" s="29">
        <v>1441</v>
      </c>
      <c r="F19" s="29">
        <f t="shared" si="5"/>
        <v>144</v>
      </c>
      <c r="G19">
        <v>31071</v>
      </c>
      <c r="H19" s="5">
        <v>62</v>
      </c>
      <c r="I19" s="5">
        <v>3</v>
      </c>
      <c r="J19">
        <v>2</v>
      </c>
      <c r="K19" s="20">
        <f t="shared" si="1"/>
        <v>12710000</v>
      </c>
      <c r="L19" s="20">
        <f t="shared" si="2"/>
        <v>1320000</v>
      </c>
      <c r="M19" s="20">
        <f t="shared" si="3"/>
        <v>880000</v>
      </c>
      <c r="N19" s="27">
        <f t="shared" si="6"/>
        <v>14910000</v>
      </c>
      <c r="O19" s="20">
        <f t="shared" si="4"/>
        <v>447300</v>
      </c>
      <c r="P19" s="27">
        <f>NPV_calc!$C$115</f>
        <v>5574346.6862181323</v>
      </c>
      <c r="Q19" s="20">
        <f t="shared" si="7"/>
        <v>150720</v>
      </c>
      <c r="R19" s="20">
        <f t="shared" si="8"/>
        <v>276600</v>
      </c>
      <c r="S19" s="20">
        <f t="shared" si="9"/>
        <v>427320</v>
      </c>
      <c r="T19" s="27">
        <f>NPV_calc!$C$112</f>
        <v>5325351.7235741848</v>
      </c>
      <c r="V19" s="33">
        <f t="shared" si="10"/>
        <v>-15158994.962643947</v>
      </c>
    </row>
    <row r="20" spans="1:22" x14ac:dyDescent="0.3">
      <c r="A20" t="s">
        <v>46</v>
      </c>
      <c r="B20" s="16" t="s">
        <v>47</v>
      </c>
      <c r="C20" s="29">
        <f t="shared" si="0"/>
        <v>4996</v>
      </c>
      <c r="D20">
        <v>11392</v>
      </c>
      <c r="E20" s="29">
        <v>953</v>
      </c>
      <c r="F20" s="29">
        <f t="shared" si="5"/>
        <v>95</v>
      </c>
      <c r="G20">
        <v>20323</v>
      </c>
      <c r="H20" s="5">
        <v>56</v>
      </c>
      <c r="I20" s="5">
        <v>2</v>
      </c>
      <c r="J20">
        <v>11</v>
      </c>
      <c r="K20" s="20">
        <f t="shared" si="1"/>
        <v>11480000</v>
      </c>
      <c r="L20" s="20">
        <f t="shared" si="2"/>
        <v>880000</v>
      </c>
      <c r="M20" s="20">
        <f t="shared" si="3"/>
        <v>4840000</v>
      </c>
      <c r="N20" s="27">
        <f t="shared" si="6"/>
        <v>17200000</v>
      </c>
      <c r="O20" s="20">
        <f t="shared" si="4"/>
        <v>516000</v>
      </c>
      <c r="P20" s="27">
        <f>NPV_calc!$C$122</f>
        <v>6430500.5367506295</v>
      </c>
      <c r="Q20" s="20">
        <f t="shared" si="7"/>
        <v>149880</v>
      </c>
      <c r="R20" s="20">
        <f t="shared" si="8"/>
        <v>182760</v>
      </c>
      <c r="S20" s="20">
        <f t="shared" si="9"/>
        <v>332640</v>
      </c>
      <c r="T20" s="27">
        <f>NPV_calc!$C$119</f>
        <v>4145429.6483424986</v>
      </c>
      <c r="V20" s="33">
        <f t="shared" si="10"/>
        <v>-19485070.888408132</v>
      </c>
    </row>
    <row r="21" spans="1:22" x14ac:dyDescent="0.3">
      <c r="A21" t="s">
        <v>48</v>
      </c>
      <c r="B21" s="16" t="s">
        <v>49</v>
      </c>
      <c r="C21" s="29">
        <f t="shared" si="0"/>
        <v>7436</v>
      </c>
      <c r="D21">
        <v>16955</v>
      </c>
      <c r="E21" s="29">
        <v>2436</v>
      </c>
      <c r="F21" s="29">
        <f t="shared" si="5"/>
        <v>244</v>
      </c>
      <c r="G21">
        <v>25830</v>
      </c>
      <c r="H21" s="5">
        <v>60</v>
      </c>
      <c r="I21" s="5">
        <v>12</v>
      </c>
      <c r="J21">
        <v>12</v>
      </c>
      <c r="K21" s="20">
        <f t="shared" si="1"/>
        <v>12300000</v>
      </c>
      <c r="L21" s="20">
        <f t="shared" si="2"/>
        <v>5280000</v>
      </c>
      <c r="M21" s="20">
        <f t="shared" si="3"/>
        <v>5280000</v>
      </c>
      <c r="N21" s="27">
        <f t="shared" si="6"/>
        <v>22860000</v>
      </c>
      <c r="O21" s="20">
        <f t="shared" si="4"/>
        <v>685800</v>
      </c>
      <c r="P21" s="27">
        <f>NPV_calc!$C$129</f>
        <v>8546583.8529139198</v>
      </c>
      <c r="Q21" s="20">
        <f t="shared" si="7"/>
        <v>223080</v>
      </c>
      <c r="R21" s="20">
        <f t="shared" si="8"/>
        <v>468000</v>
      </c>
      <c r="S21" s="20">
        <f t="shared" si="9"/>
        <v>691080</v>
      </c>
      <c r="T21" s="27">
        <f>NPV_calc!$C$126</f>
        <v>8612384.3235225305</v>
      </c>
      <c r="V21" s="33">
        <f t="shared" si="10"/>
        <v>-22794199.529391389</v>
      </c>
    </row>
    <row r="22" spans="1:22" x14ac:dyDescent="0.3">
      <c r="A22" t="s">
        <v>50</v>
      </c>
      <c r="B22" s="16" t="s">
        <v>51</v>
      </c>
      <c r="C22" s="29">
        <f t="shared" si="0"/>
        <v>0</v>
      </c>
      <c r="D22">
        <v>0</v>
      </c>
      <c r="E22" s="29">
        <v>1015</v>
      </c>
      <c r="F22" s="29">
        <f t="shared" si="5"/>
        <v>102</v>
      </c>
      <c r="G22">
        <v>62702</v>
      </c>
      <c r="H22" s="5">
        <v>64</v>
      </c>
      <c r="I22" s="5">
        <v>0</v>
      </c>
      <c r="J22">
        <v>0</v>
      </c>
      <c r="K22" s="20">
        <f t="shared" si="1"/>
        <v>13120000</v>
      </c>
      <c r="L22" s="20">
        <f t="shared" si="2"/>
        <v>0</v>
      </c>
      <c r="M22" s="20">
        <f t="shared" si="3"/>
        <v>0</v>
      </c>
      <c r="N22" s="27">
        <f t="shared" si="6"/>
        <v>13120000</v>
      </c>
      <c r="O22" s="20">
        <f t="shared" si="4"/>
        <v>393600</v>
      </c>
      <c r="P22" s="27">
        <f>NPV_calc!$C$136</f>
        <v>4905125.9908237355</v>
      </c>
      <c r="Q22" s="20">
        <f t="shared" si="7"/>
        <v>0</v>
      </c>
      <c r="R22" s="20">
        <f t="shared" si="8"/>
        <v>195240</v>
      </c>
      <c r="S22" s="20">
        <f t="shared" si="9"/>
        <v>195240</v>
      </c>
      <c r="T22" s="27">
        <f>NPV_calc!$C$133</f>
        <v>2433121.9472775068</v>
      </c>
      <c r="V22" s="33">
        <f t="shared" si="10"/>
        <v>-15592004.04354623</v>
      </c>
    </row>
    <row r="23" spans="1:22" x14ac:dyDescent="0.3">
      <c r="A23" t="s">
        <v>52</v>
      </c>
      <c r="B23" s="16" t="s">
        <v>53</v>
      </c>
      <c r="C23" s="29">
        <f t="shared" si="0"/>
        <v>9468</v>
      </c>
      <c r="D23">
        <v>21586</v>
      </c>
      <c r="E23" s="29">
        <v>1678</v>
      </c>
      <c r="F23" s="29">
        <f t="shared" si="5"/>
        <v>168</v>
      </c>
      <c r="G23">
        <v>33022</v>
      </c>
      <c r="H23" s="5">
        <v>78</v>
      </c>
      <c r="I23" s="5">
        <v>6</v>
      </c>
      <c r="J23">
        <v>11</v>
      </c>
      <c r="K23" s="20">
        <f t="shared" si="1"/>
        <v>15990000</v>
      </c>
      <c r="L23" s="20">
        <f t="shared" si="2"/>
        <v>2640000</v>
      </c>
      <c r="M23" s="20">
        <f t="shared" si="3"/>
        <v>4840000</v>
      </c>
      <c r="N23" s="27">
        <f t="shared" si="6"/>
        <v>23470000</v>
      </c>
      <c r="O23" s="20">
        <f t="shared" si="4"/>
        <v>704100</v>
      </c>
      <c r="P23" s="27">
        <f>NPV_calc!$C$143</f>
        <v>8774642.3021824006</v>
      </c>
      <c r="Q23" s="20">
        <f t="shared" si="7"/>
        <v>284040</v>
      </c>
      <c r="R23" s="20">
        <f t="shared" si="8"/>
        <v>322320</v>
      </c>
      <c r="S23" s="20">
        <f t="shared" si="9"/>
        <v>606360</v>
      </c>
      <c r="T23" s="27">
        <f>NPV_calc!$C$140</f>
        <v>7556585.8633025438</v>
      </c>
      <c r="V23" s="33">
        <f t="shared" si="10"/>
        <v>-24688056.438879855</v>
      </c>
    </row>
    <row r="24" spans="1:22" x14ac:dyDescent="0.3">
      <c r="A24" t="s">
        <v>54</v>
      </c>
      <c r="B24" s="16" t="s">
        <v>55</v>
      </c>
      <c r="C24" s="29">
        <f t="shared" si="0"/>
        <v>2141</v>
      </c>
      <c r="D24">
        <v>4882</v>
      </c>
      <c r="E24" s="29">
        <v>687</v>
      </c>
      <c r="F24" s="29">
        <f t="shared" si="5"/>
        <v>69</v>
      </c>
      <c r="G24">
        <v>10775</v>
      </c>
      <c r="H24" s="5">
        <v>19</v>
      </c>
      <c r="I24" s="5">
        <v>2</v>
      </c>
      <c r="J24">
        <v>3</v>
      </c>
      <c r="K24" s="20">
        <f t="shared" si="1"/>
        <v>3895000</v>
      </c>
      <c r="L24" s="20">
        <f t="shared" si="2"/>
        <v>880000</v>
      </c>
      <c r="M24" s="20">
        <f t="shared" si="3"/>
        <v>1320000</v>
      </c>
      <c r="N24" s="27">
        <f t="shared" si="6"/>
        <v>6095000</v>
      </c>
      <c r="O24" s="20">
        <f t="shared" si="4"/>
        <v>182850</v>
      </c>
      <c r="P24" s="27">
        <f>NPV_calc!$C$150</f>
        <v>2278715.161133436</v>
      </c>
      <c r="Q24" s="20">
        <f t="shared" si="7"/>
        <v>64230</v>
      </c>
      <c r="R24" s="20">
        <f t="shared" si="8"/>
        <v>132120</v>
      </c>
      <c r="S24" s="20">
        <f t="shared" si="9"/>
        <v>196350</v>
      </c>
      <c r="T24" s="27">
        <f>NPV_calc!$C$147</f>
        <v>2446955.0007577259</v>
      </c>
      <c r="V24" s="33">
        <f t="shared" si="10"/>
        <v>-5926760.1603757106</v>
      </c>
    </row>
    <row r="25" spans="1:22" x14ac:dyDescent="0.3">
      <c r="A25" t="s">
        <v>56</v>
      </c>
      <c r="B25" s="16" t="s">
        <v>57</v>
      </c>
      <c r="C25" s="29">
        <f t="shared" si="0"/>
        <v>6260</v>
      </c>
      <c r="D25">
        <v>14273</v>
      </c>
      <c r="E25" s="29">
        <v>1048</v>
      </c>
      <c r="F25" s="29">
        <f t="shared" si="5"/>
        <v>105</v>
      </c>
      <c r="G25">
        <v>20351</v>
      </c>
      <c r="H25" s="5">
        <v>68</v>
      </c>
      <c r="I25" s="5">
        <v>9</v>
      </c>
      <c r="J25">
        <v>11</v>
      </c>
      <c r="K25" s="20">
        <f t="shared" si="1"/>
        <v>13940000</v>
      </c>
      <c r="L25" s="20">
        <f t="shared" si="2"/>
        <v>3960000</v>
      </c>
      <c r="M25" s="20">
        <f t="shared" si="3"/>
        <v>4840000</v>
      </c>
      <c r="N25" s="27">
        <f t="shared" si="6"/>
        <v>22740000</v>
      </c>
      <c r="O25" s="20">
        <f t="shared" si="4"/>
        <v>682200</v>
      </c>
      <c r="P25" s="27">
        <f>NPV_calc!$C$157</f>
        <v>8501719.8956807759</v>
      </c>
      <c r="Q25" s="20">
        <f t="shared" si="7"/>
        <v>187800</v>
      </c>
      <c r="R25" s="20">
        <f t="shared" si="8"/>
        <v>201360</v>
      </c>
      <c r="S25" s="20">
        <f t="shared" si="9"/>
        <v>389160</v>
      </c>
      <c r="T25" s="27">
        <f>NPV_calc!$C$154</f>
        <v>4849793.77690286</v>
      </c>
      <c r="V25" s="33">
        <f t="shared" si="10"/>
        <v>-26391926.118777916</v>
      </c>
    </row>
    <row r="26" spans="1:22" x14ac:dyDescent="0.3">
      <c r="A26" t="s">
        <v>58</v>
      </c>
      <c r="B26" s="16" t="s">
        <v>59</v>
      </c>
      <c r="C26" s="29">
        <f t="shared" si="0"/>
        <v>8843</v>
      </c>
      <c r="D26">
        <v>20161</v>
      </c>
      <c r="E26" s="29">
        <v>1848</v>
      </c>
      <c r="F26" s="29">
        <f t="shared" si="5"/>
        <v>185</v>
      </c>
      <c r="G26">
        <v>24536</v>
      </c>
      <c r="H26" s="5">
        <v>72</v>
      </c>
      <c r="I26" s="5">
        <v>6</v>
      </c>
      <c r="J26">
        <v>15</v>
      </c>
      <c r="K26" s="20">
        <f t="shared" si="1"/>
        <v>14760000</v>
      </c>
      <c r="L26" s="20">
        <f t="shared" si="2"/>
        <v>2640000</v>
      </c>
      <c r="M26" s="20">
        <f t="shared" si="3"/>
        <v>6600000</v>
      </c>
      <c r="N26" s="27">
        <f t="shared" si="6"/>
        <v>24000000</v>
      </c>
      <c r="O26" s="20">
        <f t="shared" si="4"/>
        <v>720000</v>
      </c>
      <c r="P26" s="27">
        <f>NPV_calc!$C$164</f>
        <v>8972791.4466287866</v>
      </c>
      <c r="Q26" s="20">
        <f t="shared" si="7"/>
        <v>265290</v>
      </c>
      <c r="R26" s="20">
        <f t="shared" si="8"/>
        <v>354960</v>
      </c>
      <c r="S26" s="20">
        <f t="shared" si="9"/>
        <v>620250</v>
      </c>
      <c r="T26" s="27">
        <f>NPV_calc!$C$161</f>
        <v>7729685.9649604242</v>
      </c>
      <c r="V26" s="33">
        <f t="shared" si="10"/>
        <v>-25243105.481668361</v>
      </c>
    </row>
    <row r="27" spans="1:22" x14ac:dyDescent="0.3">
      <c r="A27" t="s">
        <v>60</v>
      </c>
      <c r="B27" s="16" t="s">
        <v>61</v>
      </c>
      <c r="C27" s="29">
        <f t="shared" si="0"/>
        <v>5143</v>
      </c>
      <c r="D27">
        <v>11725</v>
      </c>
      <c r="E27" s="29">
        <v>3250</v>
      </c>
      <c r="F27" s="29">
        <f t="shared" si="5"/>
        <v>325</v>
      </c>
      <c r="G27">
        <v>46896</v>
      </c>
      <c r="H27" s="5">
        <v>81</v>
      </c>
      <c r="I27" s="5">
        <v>1</v>
      </c>
      <c r="J27">
        <v>2</v>
      </c>
      <c r="K27" s="20">
        <f t="shared" si="1"/>
        <v>16605000</v>
      </c>
      <c r="L27" s="20">
        <f t="shared" si="2"/>
        <v>440000</v>
      </c>
      <c r="M27" s="20">
        <f t="shared" si="3"/>
        <v>880000</v>
      </c>
      <c r="N27" s="27">
        <f t="shared" si="6"/>
        <v>17925000</v>
      </c>
      <c r="O27" s="20">
        <f t="shared" si="4"/>
        <v>537750</v>
      </c>
      <c r="P27" s="27">
        <f>NPV_calc!$C$171</f>
        <v>6701553.6117008748</v>
      </c>
      <c r="Q27" s="20">
        <f t="shared" si="7"/>
        <v>154290</v>
      </c>
      <c r="R27" s="20">
        <f t="shared" si="8"/>
        <v>624000</v>
      </c>
      <c r="S27" s="20">
        <f t="shared" si="9"/>
        <v>778290</v>
      </c>
      <c r="T27" s="27">
        <f>NPV_calc!$C$168</f>
        <v>9699213.6874954421</v>
      </c>
      <c r="V27" s="33">
        <f t="shared" si="10"/>
        <v>-14927339.924205434</v>
      </c>
    </row>
    <row r="28" spans="1:22" x14ac:dyDescent="0.3">
      <c r="A28" t="s">
        <v>62</v>
      </c>
      <c r="B28" s="16" t="s">
        <v>63</v>
      </c>
      <c r="C28" s="29">
        <f t="shared" si="0"/>
        <v>9994</v>
      </c>
      <c r="D28">
        <v>22786</v>
      </c>
      <c r="E28" s="29">
        <v>2626</v>
      </c>
      <c r="F28" s="29">
        <f t="shared" si="5"/>
        <v>263</v>
      </c>
      <c r="G28">
        <v>62181</v>
      </c>
      <c r="H28" s="5">
        <v>97</v>
      </c>
      <c r="I28" s="5">
        <v>4</v>
      </c>
      <c r="J28">
        <v>9</v>
      </c>
      <c r="K28" s="20">
        <f t="shared" si="1"/>
        <v>19885000</v>
      </c>
      <c r="L28" s="20">
        <f t="shared" si="2"/>
        <v>1760000</v>
      </c>
      <c r="M28" s="20">
        <f t="shared" si="3"/>
        <v>3960000</v>
      </c>
      <c r="N28" s="27">
        <f t="shared" si="6"/>
        <v>25605000</v>
      </c>
      <c r="O28" s="20">
        <f t="shared" si="4"/>
        <v>768150</v>
      </c>
      <c r="P28" s="27">
        <f>NPV_calc!$C$178</f>
        <v>9572846.8746220861</v>
      </c>
      <c r="Q28" s="20">
        <f t="shared" si="7"/>
        <v>299820</v>
      </c>
      <c r="R28" s="20">
        <f t="shared" si="8"/>
        <v>504480</v>
      </c>
      <c r="S28" s="20">
        <f t="shared" si="9"/>
        <v>804300</v>
      </c>
      <c r="T28" s="27">
        <f>NPV_calc!$C$175</f>
        <v>10023355.778504906</v>
      </c>
      <c r="U28" s="23"/>
      <c r="V28" s="33">
        <f t="shared" si="10"/>
        <v>-25154491.09611718</v>
      </c>
    </row>
    <row r="29" spans="1:22" x14ac:dyDescent="0.3">
      <c r="A29" t="s">
        <v>64</v>
      </c>
      <c r="B29" s="16" t="s">
        <v>65</v>
      </c>
      <c r="C29" s="29">
        <f t="shared" si="0"/>
        <v>3126</v>
      </c>
      <c r="D29">
        <v>7128</v>
      </c>
      <c r="E29" s="29">
        <v>1000</v>
      </c>
      <c r="F29" s="29">
        <f t="shared" si="5"/>
        <v>100</v>
      </c>
      <c r="G29">
        <v>22115</v>
      </c>
      <c r="H29" s="5">
        <v>26</v>
      </c>
      <c r="I29" s="5">
        <v>0</v>
      </c>
      <c r="J29">
        <v>2</v>
      </c>
      <c r="K29" s="20">
        <f t="shared" si="1"/>
        <v>5330000</v>
      </c>
      <c r="L29" s="20">
        <f t="shared" si="2"/>
        <v>0</v>
      </c>
      <c r="M29" s="20">
        <f t="shared" si="3"/>
        <v>880000</v>
      </c>
      <c r="N29" s="27">
        <f t="shared" si="6"/>
        <v>6210000</v>
      </c>
      <c r="O29" s="20">
        <f t="shared" si="4"/>
        <v>186300</v>
      </c>
      <c r="P29" s="27">
        <f>NPV_calc!$C$185</f>
        <v>2321709.7868151991</v>
      </c>
      <c r="Q29" s="20">
        <f t="shared" si="7"/>
        <v>93780</v>
      </c>
      <c r="R29" s="20">
        <f t="shared" si="8"/>
        <v>192000</v>
      </c>
      <c r="S29" s="20">
        <f t="shared" si="9"/>
        <v>285780</v>
      </c>
      <c r="T29" s="27">
        <f>NPV_calc!$C$182</f>
        <v>3561450.4716910752</v>
      </c>
      <c r="V29" s="33">
        <f t="shared" si="10"/>
        <v>-4970259.3151241243</v>
      </c>
    </row>
    <row r="30" spans="1:22" x14ac:dyDescent="0.3">
      <c r="A30" t="s">
        <v>66</v>
      </c>
      <c r="B30" s="16" t="s">
        <v>67</v>
      </c>
      <c r="C30" s="29">
        <f t="shared" si="0"/>
        <v>4271</v>
      </c>
      <c r="D30">
        <v>9737</v>
      </c>
      <c r="E30" s="29">
        <v>1349</v>
      </c>
      <c r="F30" s="29">
        <f t="shared" si="5"/>
        <v>135</v>
      </c>
      <c r="G30">
        <v>14044</v>
      </c>
      <c r="H30" s="5">
        <v>35</v>
      </c>
      <c r="I30" s="5">
        <v>3</v>
      </c>
      <c r="J30">
        <v>7</v>
      </c>
      <c r="K30" s="20">
        <f t="shared" si="1"/>
        <v>7175000</v>
      </c>
      <c r="L30" s="20">
        <f t="shared" si="2"/>
        <v>1320000</v>
      </c>
      <c r="M30" s="20">
        <f t="shared" si="3"/>
        <v>3080000</v>
      </c>
      <c r="N30" s="27">
        <f t="shared" si="6"/>
        <v>11575000</v>
      </c>
      <c r="O30" s="20">
        <f t="shared" si="4"/>
        <v>347250</v>
      </c>
      <c r="P30" s="27">
        <f>NPV_calc!$C$192</f>
        <v>4327502.541447008</v>
      </c>
      <c r="Q30" s="20">
        <f t="shared" si="7"/>
        <v>128130</v>
      </c>
      <c r="R30" s="20">
        <f t="shared" si="8"/>
        <v>259080</v>
      </c>
      <c r="S30" s="20">
        <f t="shared" si="9"/>
        <v>387210</v>
      </c>
      <c r="T30" s="27">
        <f>NPV_calc!$C$189</f>
        <v>4825492.4667349057</v>
      </c>
      <c r="V30" s="33">
        <f t="shared" si="10"/>
        <v>-11077010.074712101</v>
      </c>
    </row>
    <row r="31" spans="1:22" x14ac:dyDescent="0.3">
      <c r="A31" t="s">
        <v>68</v>
      </c>
      <c r="B31" s="16" t="s">
        <v>69</v>
      </c>
      <c r="C31" s="29">
        <f t="shared" si="0"/>
        <v>0</v>
      </c>
      <c r="D31">
        <v>0</v>
      </c>
      <c r="E31" s="29">
        <v>0</v>
      </c>
      <c r="F31" s="29">
        <f t="shared" si="5"/>
        <v>0</v>
      </c>
      <c r="G31">
        <v>27890</v>
      </c>
      <c r="H31" s="5">
        <v>23</v>
      </c>
      <c r="I31" s="5">
        <v>0</v>
      </c>
      <c r="J31">
        <v>0</v>
      </c>
      <c r="K31" s="20">
        <f t="shared" si="1"/>
        <v>4715000</v>
      </c>
      <c r="L31" s="20">
        <f t="shared" si="2"/>
        <v>0</v>
      </c>
      <c r="M31" s="20">
        <f t="shared" si="3"/>
        <v>0</v>
      </c>
      <c r="N31" s="27">
        <f t="shared" si="6"/>
        <v>4715000</v>
      </c>
      <c r="O31" s="20">
        <f t="shared" si="4"/>
        <v>141450</v>
      </c>
      <c r="P31" s="27">
        <f>NPV_calc!$C$199</f>
        <v>1762779.6529522801</v>
      </c>
      <c r="Q31" s="20">
        <f t="shared" si="7"/>
        <v>0</v>
      </c>
      <c r="R31" s="20">
        <f t="shared" si="8"/>
        <v>0</v>
      </c>
      <c r="S31" s="20">
        <f t="shared" si="9"/>
        <v>0</v>
      </c>
      <c r="T31" s="27">
        <f>NPV_calc!$C$196</f>
        <v>0</v>
      </c>
      <c r="V31" s="33">
        <f t="shared" si="10"/>
        <v>-6477779.6529522799</v>
      </c>
    </row>
    <row r="32" spans="1:22" x14ac:dyDescent="0.3">
      <c r="A32" t="s">
        <v>70</v>
      </c>
      <c r="B32" s="16" t="s">
        <v>71</v>
      </c>
      <c r="C32" s="29">
        <f t="shared" si="0"/>
        <v>12098</v>
      </c>
      <c r="D32">
        <v>27584</v>
      </c>
      <c r="E32" s="29">
        <v>2030</v>
      </c>
      <c r="F32" s="29">
        <f t="shared" si="5"/>
        <v>203</v>
      </c>
      <c r="G32">
        <v>30442</v>
      </c>
      <c r="H32" s="5">
        <v>75</v>
      </c>
      <c r="I32" s="5">
        <v>3</v>
      </c>
      <c r="J32">
        <v>15</v>
      </c>
      <c r="K32" s="20">
        <f t="shared" si="1"/>
        <v>15375000</v>
      </c>
      <c r="L32" s="20">
        <f t="shared" si="2"/>
        <v>1320000</v>
      </c>
      <c r="M32" s="20">
        <f t="shared" si="3"/>
        <v>6600000</v>
      </c>
      <c r="N32" s="27">
        <f t="shared" si="6"/>
        <v>23295000</v>
      </c>
      <c r="O32" s="20">
        <f t="shared" si="4"/>
        <v>698850</v>
      </c>
      <c r="P32" s="27">
        <f>NPV_calc!$C$206</f>
        <v>8709215.697884066</v>
      </c>
      <c r="Q32" s="20">
        <f t="shared" si="7"/>
        <v>362940</v>
      </c>
      <c r="R32" s="20">
        <f t="shared" si="8"/>
        <v>389760</v>
      </c>
      <c r="S32" s="20">
        <f t="shared" si="9"/>
        <v>752700</v>
      </c>
      <c r="T32" s="27">
        <f>NPV_calc!$C$203</f>
        <v>9380305.7248298433</v>
      </c>
      <c r="V32" s="33">
        <f t="shared" si="10"/>
        <v>-22623909.973054223</v>
      </c>
    </row>
    <row r="33" spans="1:22" x14ac:dyDescent="0.3">
      <c r="A33" t="s">
        <v>72</v>
      </c>
      <c r="B33" s="16" t="s">
        <v>73</v>
      </c>
      <c r="C33" s="29">
        <f t="shared" si="0"/>
        <v>93</v>
      </c>
      <c r="D33">
        <v>212</v>
      </c>
      <c r="E33" s="29">
        <v>14132</v>
      </c>
      <c r="F33" s="29">
        <f t="shared" si="5"/>
        <v>1413</v>
      </c>
      <c r="G33">
        <v>583605</v>
      </c>
      <c r="H33" s="5">
        <v>834</v>
      </c>
      <c r="I33" s="5">
        <v>0</v>
      </c>
      <c r="J33">
        <v>0</v>
      </c>
      <c r="K33" s="20">
        <f t="shared" si="1"/>
        <v>170970000</v>
      </c>
      <c r="L33" s="20">
        <f t="shared" si="2"/>
        <v>0</v>
      </c>
      <c r="M33" s="20">
        <f t="shared" si="3"/>
        <v>0</v>
      </c>
      <c r="N33" s="27">
        <f t="shared" si="6"/>
        <v>170970000</v>
      </c>
      <c r="O33" s="20">
        <f t="shared" si="4"/>
        <v>5129100</v>
      </c>
      <c r="P33" s="27">
        <f>NPV_calc!$C$213</f>
        <v>63919923.067921825</v>
      </c>
      <c r="Q33" s="20">
        <f t="shared" si="7"/>
        <v>2790</v>
      </c>
      <c r="R33" s="20">
        <f t="shared" si="8"/>
        <v>2713200</v>
      </c>
      <c r="S33" s="20">
        <f t="shared" si="9"/>
        <v>2715990</v>
      </c>
      <c r="T33" s="27">
        <f>NPV_calc!$C$210</f>
        <v>33847238.668235168</v>
      </c>
      <c r="V33" s="33">
        <f t="shared" si="10"/>
        <v>-201042684.39968663</v>
      </c>
    </row>
    <row r="34" spans="1:22" x14ac:dyDescent="0.3">
      <c r="A34" t="s">
        <v>74</v>
      </c>
      <c r="B34" s="16" t="s">
        <v>75</v>
      </c>
      <c r="C34" s="29">
        <f t="shared" si="0"/>
        <v>8984</v>
      </c>
      <c r="D34">
        <v>20484</v>
      </c>
      <c r="E34" s="29">
        <v>3699</v>
      </c>
      <c r="F34" s="29">
        <f t="shared" si="5"/>
        <v>370</v>
      </c>
      <c r="G34">
        <v>46597</v>
      </c>
      <c r="H34" s="5">
        <v>84</v>
      </c>
      <c r="I34" s="5">
        <v>1</v>
      </c>
      <c r="J34">
        <v>2</v>
      </c>
      <c r="K34" s="20">
        <f t="shared" si="1"/>
        <v>17220000</v>
      </c>
      <c r="L34" s="20">
        <f t="shared" si="2"/>
        <v>440000</v>
      </c>
      <c r="M34" s="20">
        <f t="shared" si="3"/>
        <v>880000</v>
      </c>
      <c r="N34" s="27">
        <f t="shared" si="6"/>
        <v>18540000</v>
      </c>
      <c r="O34" s="20">
        <f t="shared" si="4"/>
        <v>556200</v>
      </c>
      <c r="P34" s="27">
        <f>NPV_calc!$C$220</f>
        <v>6931481.3925207388</v>
      </c>
      <c r="Q34" s="20">
        <f t="shared" si="7"/>
        <v>269520</v>
      </c>
      <c r="R34" s="20">
        <f t="shared" si="8"/>
        <v>710280</v>
      </c>
      <c r="S34" s="20">
        <f t="shared" si="9"/>
        <v>979800</v>
      </c>
      <c r="T34" s="27">
        <f>NPV_calc!$C$217</f>
        <v>12210473.693620671</v>
      </c>
      <c r="V34" s="33">
        <f t="shared" si="10"/>
        <v>-13261007.698900068</v>
      </c>
    </row>
    <row r="35" spans="1:22" x14ac:dyDescent="0.3">
      <c r="A35" t="s">
        <v>76</v>
      </c>
      <c r="B35" s="16" t="s">
        <v>77</v>
      </c>
      <c r="C35" s="29">
        <f t="shared" si="0"/>
        <v>1611</v>
      </c>
      <c r="D35">
        <v>3672</v>
      </c>
      <c r="E35" s="29">
        <v>1346</v>
      </c>
      <c r="F35" s="29">
        <f t="shared" si="5"/>
        <v>135</v>
      </c>
      <c r="G35">
        <v>24713</v>
      </c>
      <c r="H35" s="5">
        <v>30</v>
      </c>
      <c r="I35" s="5">
        <v>0</v>
      </c>
      <c r="J35">
        <v>0</v>
      </c>
      <c r="K35" s="20">
        <f t="shared" si="1"/>
        <v>6150000</v>
      </c>
      <c r="L35" s="20">
        <f t="shared" si="2"/>
        <v>0</v>
      </c>
      <c r="M35" s="20">
        <f t="shared" si="3"/>
        <v>0</v>
      </c>
      <c r="N35" s="27">
        <f t="shared" si="6"/>
        <v>6150000</v>
      </c>
      <c r="O35" s="20">
        <f t="shared" si="4"/>
        <v>184500</v>
      </c>
      <c r="P35" s="27">
        <f>NPV_calc!$C$227</f>
        <v>2299277.8081986266</v>
      </c>
      <c r="Q35" s="20">
        <f t="shared" si="7"/>
        <v>48330</v>
      </c>
      <c r="R35" s="20">
        <f t="shared" si="8"/>
        <v>258720</v>
      </c>
      <c r="S35" s="20">
        <f t="shared" si="9"/>
        <v>307050</v>
      </c>
      <c r="T35" s="27">
        <f>NPV_calc!$C$224</f>
        <v>3826521.6856769002</v>
      </c>
      <c r="V35" s="33">
        <f t="shared" si="10"/>
        <v>-4622756.1225217264</v>
      </c>
    </row>
    <row r="36" spans="1:22" x14ac:dyDescent="0.3">
      <c r="A36" t="s">
        <v>78</v>
      </c>
      <c r="B36" s="16" t="s">
        <v>79</v>
      </c>
      <c r="C36" s="29">
        <f t="shared" si="0"/>
        <v>5052</v>
      </c>
      <c r="D36">
        <v>11519</v>
      </c>
      <c r="E36" s="29">
        <v>2271</v>
      </c>
      <c r="F36" s="29">
        <f t="shared" si="5"/>
        <v>227</v>
      </c>
      <c r="G36">
        <v>24820</v>
      </c>
      <c r="H36" s="5">
        <v>64</v>
      </c>
      <c r="I36" s="5">
        <v>6</v>
      </c>
      <c r="J36">
        <v>10</v>
      </c>
      <c r="K36" s="20">
        <f t="shared" si="1"/>
        <v>13120000</v>
      </c>
      <c r="L36" s="20">
        <f t="shared" si="2"/>
        <v>2640000</v>
      </c>
      <c r="M36" s="20">
        <f t="shared" si="3"/>
        <v>4400000</v>
      </c>
      <c r="N36" s="27">
        <f t="shared" si="6"/>
        <v>20160000</v>
      </c>
      <c r="O36" s="20">
        <f t="shared" si="4"/>
        <v>604800</v>
      </c>
      <c r="P36" s="27">
        <f>NPV_calc!$C$234</f>
        <v>7537144.8151681796</v>
      </c>
      <c r="Q36" s="20">
        <f t="shared" si="7"/>
        <v>151560</v>
      </c>
      <c r="R36" s="20">
        <f t="shared" si="8"/>
        <v>435960</v>
      </c>
      <c r="S36" s="20">
        <f t="shared" si="9"/>
        <v>587520</v>
      </c>
      <c r="T36" s="27">
        <f>NPV_calc!$C$231</f>
        <v>7321797.8204490887</v>
      </c>
      <c r="V36" s="33">
        <f t="shared" si="10"/>
        <v>-20375346.994719092</v>
      </c>
    </row>
    <row r="37" spans="1:22" x14ac:dyDescent="0.3">
      <c r="A37" t="s">
        <v>80</v>
      </c>
      <c r="B37" s="16" t="s">
        <v>81</v>
      </c>
      <c r="C37" s="29">
        <f t="shared" si="0"/>
        <v>2987</v>
      </c>
      <c r="D37">
        <v>6811</v>
      </c>
      <c r="E37" s="29">
        <v>1000</v>
      </c>
      <c r="F37" s="29">
        <f t="shared" si="5"/>
        <v>100</v>
      </c>
      <c r="G37">
        <v>3868</v>
      </c>
      <c r="H37" s="5">
        <v>37</v>
      </c>
      <c r="I37" s="5">
        <v>2</v>
      </c>
      <c r="J37">
        <v>2</v>
      </c>
      <c r="K37" s="20">
        <f t="shared" si="1"/>
        <v>7585000</v>
      </c>
      <c r="L37" s="20">
        <f t="shared" si="2"/>
        <v>880000</v>
      </c>
      <c r="M37" s="20">
        <f t="shared" si="3"/>
        <v>880000</v>
      </c>
      <c r="N37" s="27">
        <f t="shared" si="6"/>
        <v>9345000</v>
      </c>
      <c r="O37" s="20">
        <f t="shared" si="4"/>
        <v>280350</v>
      </c>
      <c r="P37" s="27">
        <f>NPV_calc!$C$241</f>
        <v>3493780.6695310846</v>
      </c>
      <c r="Q37" s="20">
        <f t="shared" si="7"/>
        <v>89610</v>
      </c>
      <c r="R37" s="20">
        <f t="shared" si="8"/>
        <v>192000</v>
      </c>
      <c r="S37" s="20">
        <f t="shared" si="9"/>
        <v>281610</v>
      </c>
      <c r="T37" s="27">
        <f>NPV_calc!$C$238</f>
        <v>3509483.0545626841</v>
      </c>
      <c r="V37" s="33">
        <f t="shared" si="10"/>
        <v>-9329297.6149684004</v>
      </c>
    </row>
    <row r="38" spans="1:22" x14ac:dyDescent="0.3">
      <c r="A38" t="s">
        <v>82</v>
      </c>
      <c r="B38" s="16" t="s">
        <v>83</v>
      </c>
      <c r="C38" s="29">
        <f t="shared" si="0"/>
        <v>5313</v>
      </c>
      <c r="D38">
        <v>12113</v>
      </c>
      <c r="E38" s="29">
        <v>1558</v>
      </c>
      <c r="F38" s="29">
        <f t="shared" si="5"/>
        <v>156</v>
      </c>
      <c r="G38">
        <v>27660</v>
      </c>
      <c r="H38" s="5">
        <v>64</v>
      </c>
      <c r="I38" s="5">
        <v>3</v>
      </c>
      <c r="J38">
        <v>5</v>
      </c>
      <c r="K38" s="20">
        <f t="shared" si="1"/>
        <v>13120000</v>
      </c>
      <c r="L38" s="20">
        <f t="shared" si="2"/>
        <v>1320000</v>
      </c>
      <c r="M38" s="20">
        <f t="shared" si="3"/>
        <v>2200000</v>
      </c>
      <c r="N38" s="27">
        <f t="shared" si="6"/>
        <v>16640000</v>
      </c>
      <c r="O38" s="20">
        <f t="shared" si="4"/>
        <v>499200</v>
      </c>
      <c r="P38" s="27">
        <f>NPV_calc!$C$248</f>
        <v>6221135.402995958</v>
      </c>
      <c r="Q38" s="20">
        <f t="shared" si="7"/>
        <v>159390</v>
      </c>
      <c r="R38" s="20">
        <f t="shared" si="8"/>
        <v>299280</v>
      </c>
      <c r="S38" s="20">
        <f t="shared" si="9"/>
        <v>458670</v>
      </c>
      <c r="T38" s="27">
        <f>NPV_calc!$C$245</f>
        <v>5716042.0178128136</v>
      </c>
      <c r="V38" s="33">
        <f t="shared" si="10"/>
        <v>-17145093.385183144</v>
      </c>
    </row>
    <row r="39" spans="1:22" x14ac:dyDescent="0.3">
      <c r="A39" t="s">
        <v>84</v>
      </c>
      <c r="B39" s="16" t="s">
        <v>85</v>
      </c>
      <c r="C39" s="29">
        <f t="shared" si="0"/>
        <v>5611</v>
      </c>
      <c r="D39">
        <v>12794</v>
      </c>
      <c r="E39" s="29">
        <v>1022</v>
      </c>
      <c r="F39" s="29">
        <f t="shared" si="5"/>
        <v>102</v>
      </c>
      <c r="G39">
        <v>19374</v>
      </c>
      <c r="H39" s="5">
        <v>51</v>
      </c>
      <c r="I39" s="5">
        <v>4</v>
      </c>
      <c r="J39">
        <v>8</v>
      </c>
      <c r="K39" s="20">
        <f t="shared" si="1"/>
        <v>10455000</v>
      </c>
      <c r="L39" s="20">
        <f t="shared" si="2"/>
        <v>1760000</v>
      </c>
      <c r="M39" s="20">
        <f t="shared" si="3"/>
        <v>3520000</v>
      </c>
      <c r="N39" s="27">
        <f t="shared" si="6"/>
        <v>15735000</v>
      </c>
      <c r="O39" s="20">
        <f t="shared" si="4"/>
        <v>472050</v>
      </c>
      <c r="P39" s="27">
        <f>NPV_calc!$C$255</f>
        <v>5882786.3921959987</v>
      </c>
      <c r="Q39" s="20">
        <f t="shared" si="7"/>
        <v>168330</v>
      </c>
      <c r="R39" s="20">
        <f t="shared" si="8"/>
        <v>196080</v>
      </c>
      <c r="S39" s="20">
        <f t="shared" si="9"/>
        <v>364410</v>
      </c>
      <c r="T39" s="27">
        <f>NPV_calc!$C$252</f>
        <v>4541354.0709249936</v>
      </c>
      <c r="V39" s="33">
        <f t="shared" si="10"/>
        <v>-17076432.321271006</v>
      </c>
    </row>
    <row r="40" spans="1:22" x14ac:dyDescent="0.3">
      <c r="A40" t="s">
        <v>86</v>
      </c>
      <c r="B40" s="16" t="s">
        <v>87</v>
      </c>
      <c r="C40" s="29">
        <f t="shared" si="0"/>
        <v>8940</v>
      </c>
      <c r="D40">
        <v>20384</v>
      </c>
      <c r="E40" s="29">
        <v>2190</v>
      </c>
      <c r="F40" s="29">
        <f t="shared" si="5"/>
        <v>219</v>
      </c>
      <c r="G40">
        <v>34899</v>
      </c>
      <c r="H40" s="5">
        <v>91</v>
      </c>
      <c r="I40" s="5">
        <v>14</v>
      </c>
      <c r="J40">
        <v>13</v>
      </c>
      <c r="K40" s="20">
        <f t="shared" si="1"/>
        <v>18655000</v>
      </c>
      <c r="L40" s="20">
        <f t="shared" si="2"/>
        <v>6160000</v>
      </c>
      <c r="M40" s="20">
        <f t="shared" si="3"/>
        <v>5720000</v>
      </c>
      <c r="N40" s="27">
        <f t="shared" si="6"/>
        <v>30535000</v>
      </c>
      <c r="O40" s="20">
        <f t="shared" si="4"/>
        <v>916050</v>
      </c>
      <c r="P40" s="27">
        <f>NPV_calc!$C$262</f>
        <v>11416007.78428375</v>
      </c>
      <c r="Q40" s="20">
        <f t="shared" si="7"/>
        <v>268200</v>
      </c>
      <c r="R40" s="20">
        <f t="shared" si="8"/>
        <v>420480</v>
      </c>
      <c r="S40" s="20">
        <f t="shared" si="9"/>
        <v>688680</v>
      </c>
      <c r="T40" s="27">
        <f>NPV_calc!$C$259</f>
        <v>8582475.018700432</v>
      </c>
      <c r="V40" s="33">
        <f t="shared" si="10"/>
        <v>-33368532.765583318</v>
      </c>
    </row>
    <row r="41" spans="1:22" x14ac:dyDescent="0.3">
      <c r="A41" t="s">
        <v>88</v>
      </c>
      <c r="B41" s="16" t="s">
        <v>89</v>
      </c>
      <c r="C41" s="29">
        <f t="shared" si="0"/>
        <v>12064</v>
      </c>
      <c r="D41">
        <v>27506</v>
      </c>
      <c r="E41" s="29">
        <v>3175</v>
      </c>
      <c r="F41" s="29">
        <f t="shared" si="5"/>
        <v>318</v>
      </c>
      <c r="G41">
        <v>43708</v>
      </c>
      <c r="H41" s="5">
        <v>107</v>
      </c>
      <c r="I41" s="5">
        <v>17</v>
      </c>
      <c r="J41">
        <v>12</v>
      </c>
      <c r="K41" s="20">
        <f t="shared" si="1"/>
        <v>21935000</v>
      </c>
      <c r="L41" s="20">
        <f t="shared" si="2"/>
        <v>7480000</v>
      </c>
      <c r="M41" s="20">
        <f t="shared" si="3"/>
        <v>5280000</v>
      </c>
      <c r="N41" s="27">
        <f t="shared" si="6"/>
        <v>34695000</v>
      </c>
      <c r="O41" s="20">
        <f t="shared" si="4"/>
        <v>1040850</v>
      </c>
      <c r="P41" s="27">
        <f>NPV_calc!$C$269</f>
        <v>12971291.635032741</v>
      </c>
      <c r="Q41" s="20">
        <f t="shared" si="7"/>
        <v>361920</v>
      </c>
      <c r="R41" s="20">
        <f t="shared" si="8"/>
        <v>609960</v>
      </c>
      <c r="S41" s="20">
        <f t="shared" si="9"/>
        <v>971880</v>
      </c>
      <c r="T41" s="27">
        <f>NPV_calc!$C$266</f>
        <v>12111772.987707756</v>
      </c>
      <c r="V41" s="33">
        <f t="shared" si="10"/>
        <v>-35554518.647324987</v>
      </c>
    </row>
    <row r="42" spans="1:22" x14ac:dyDescent="0.3">
      <c r="A42" t="s">
        <v>90</v>
      </c>
      <c r="B42" s="16" t="s">
        <v>91</v>
      </c>
      <c r="C42" s="29">
        <f t="shared" si="0"/>
        <v>1706</v>
      </c>
      <c r="D42">
        <v>3890</v>
      </c>
      <c r="E42" s="29">
        <v>309</v>
      </c>
      <c r="F42" s="29">
        <f t="shared" si="5"/>
        <v>31</v>
      </c>
      <c r="G42">
        <v>8013</v>
      </c>
      <c r="H42" s="5">
        <v>24</v>
      </c>
      <c r="I42" s="5">
        <v>3</v>
      </c>
      <c r="J42">
        <v>4</v>
      </c>
      <c r="K42" s="20">
        <f t="shared" si="1"/>
        <v>4920000</v>
      </c>
      <c r="L42" s="20">
        <f t="shared" si="2"/>
        <v>1320000</v>
      </c>
      <c r="M42" s="20">
        <f t="shared" si="3"/>
        <v>1760000</v>
      </c>
      <c r="N42" s="27">
        <f t="shared" si="6"/>
        <v>8000000</v>
      </c>
      <c r="O42" s="20">
        <f t="shared" si="4"/>
        <v>240000</v>
      </c>
      <c r="P42" s="27">
        <f>NPV_calc!$C$276</f>
        <v>2990930.4822095959</v>
      </c>
      <c r="Q42" s="20">
        <f t="shared" si="7"/>
        <v>51180</v>
      </c>
      <c r="R42" s="20">
        <f t="shared" si="8"/>
        <v>59400</v>
      </c>
      <c r="S42" s="20">
        <f t="shared" si="9"/>
        <v>110580</v>
      </c>
      <c r="T42" s="27">
        <f>NPV_calc!$C$273</f>
        <v>1378071.2196780709</v>
      </c>
      <c r="V42" s="33">
        <f t="shared" si="10"/>
        <v>-9612859.2625315264</v>
      </c>
    </row>
    <row r="43" spans="1:22" x14ac:dyDescent="0.3">
      <c r="A43" t="s">
        <v>92</v>
      </c>
      <c r="B43" s="16" t="s">
        <v>93</v>
      </c>
      <c r="C43" s="29">
        <f t="shared" si="0"/>
        <v>10339</v>
      </c>
      <c r="D43">
        <v>23574</v>
      </c>
      <c r="E43" s="29">
        <v>2237</v>
      </c>
      <c r="F43" s="29">
        <f t="shared" si="5"/>
        <v>224</v>
      </c>
      <c r="G43">
        <v>47269</v>
      </c>
      <c r="H43" s="5">
        <v>86</v>
      </c>
      <c r="I43" s="5">
        <v>6</v>
      </c>
      <c r="J43">
        <v>14</v>
      </c>
      <c r="K43" s="20">
        <f t="shared" si="1"/>
        <v>17630000</v>
      </c>
      <c r="L43" s="20">
        <f t="shared" si="2"/>
        <v>2640000</v>
      </c>
      <c r="M43" s="20">
        <f t="shared" si="3"/>
        <v>6160000</v>
      </c>
      <c r="N43" s="27">
        <f t="shared" si="6"/>
        <v>26430000</v>
      </c>
      <c r="O43" s="20">
        <f t="shared" si="4"/>
        <v>792900</v>
      </c>
      <c r="P43" s="27">
        <f>NPV_calc!$C$283</f>
        <v>9881286.5805999506</v>
      </c>
      <c r="Q43" s="20">
        <f t="shared" si="7"/>
        <v>310170</v>
      </c>
      <c r="R43" s="20">
        <f t="shared" si="8"/>
        <v>429720</v>
      </c>
      <c r="S43" s="20">
        <f t="shared" si="9"/>
        <v>739890</v>
      </c>
      <c r="T43" s="27">
        <f>NPV_calc!$C$280</f>
        <v>9220664.8103419058</v>
      </c>
      <c r="V43" s="33">
        <f t="shared" si="10"/>
        <v>-27090621.770258047</v>
      </c>
    </row>
    <row r="44" spans="1:22" x14ac:dyDescent="0.3">
      <c r="A44" t="s">
        <v>94</v>
      </c>
      <c r="B44" s="16" t="s">
        <v>95</v>
      </c>
      <c r="C44" s="29">
        <f t="shared" si="0"/>
        <v>289</v>
      </c>
      <c r="D44">
        <v>658</v>
      </c>
      <c r="E44" s="29">
        <v>604</v>
      </c>
      <c r="F44" s="29">
        <f t="shared" si="5"/>
        <v>60</v>
      </c>
      <c r="G44">
        <v>30603</v>
      </c>
      <c r="H44" s="5">
        <v>33</v>
      </c>
      <c r="I44" s="5">
        <v>0</v>
      </c>
      <c r="J44">
        <v>0</v>
      </c>
      <c r="K44" s="20">
        <f t="shared" si="1"/>
        <v>6765000</v>
      </c>
      <c r="L44" s="20">
        <f t="shared" si="2"/>
        <v>0</v>
      </c>
      <c r="M44" s="20">
        <f t="shared" si="3"/>
        <v>0</v>
      </c>
      <c r="N44" s="27">
        <f t="shared" si="6"/>
        <v>6765000</v>
      </c>
      <c r="O44" s="20">
        <f t="shared" si="4"/>
        <v>202950</v>
      </c>
      <c r="P44" s="27">
        <f>NPV_calc!$C$290</f>
        <v>2529205.5890184897</v>
      </c>
      <c r="Q44" s="20">
        <f t="shared" si="7"/>
        <v>8670</v>
      </c>
      <c r="R44" s="20">
        <f t="shared" si="8"/>
        <v>115680</v>
      </c>
      <c r="S44" s="20">
        <f t="shared" si="9"/>
        <v>124350</v>
      </c>
      <c r="T44" s="27">
        <f>NPV_calc!$C$287</f>
        <v>1549675.8560948465</v>
      </c>
      <c r="V44" s="33">
        <f t="shared" si="10"/>
        <v>-7744529.7329236437</v>
      </c>
    </row>
    <row r="45" spans="1:22" x14ac:dyDescent="0.3">
      <c r="A45" t="s">
        <v>96</v>
      </c>
      <c r="B45" s="16" t="s">
        <v>97</v>
      </c>
      <c r="C45" s="29">
        <f t="shared" si="0"/>
        <v>5839</v>
      </c>
      <c r="D45">
        <v>13313</v>
      </c>
      <c r="E45" s="29">
        <v>1322</v>
      </c>
      <c r="F45" s="29">
        <f t="shared" si="5"/>
        <v>132</v>
      </c>
      <c r="G45">
        <v>11488</v>
      </c>
      <c r="H45" s="5">
        <v>52</v>
      </c>
      <c r="I45" s="5">
        <v>12</v>
      </c>
      <c r="J45">
        <v>12</v>
      </c>
      <c r="K45" s="20">
        <f t="shared" si="1"/>
        <v>10660000</v>
      </c>
      <c r="L45" s="20">
        <f t="shared" si="2"/>
        <v>5280000</v>
      </c>
      <c r="M45" s="20">
        <f t="shared" si="3"/>
        <v>5280000</v>
      </c>
      <c r="N45" s="27">
        <f t="shared" si="6"/>
        <v>21220000</v>
      </c>
      <c r="O45" s="20">
        <f t="shared" si="4"/>
        <v>636600</v>
      </c>
      <c r="P45" s="27">
        <f>NPV_calc!$C$297</f>
        <v>7933443.1040609516</v>
      </c>
      <c r="Q45" s="20">
        <f t="shared" si="7"/>
        <v>175170</v>
      </c>
      <c r="R45" s="20">
        <f t="shared" si="8"/>
        <v>253680</v>
      </c>
      <c r="S45" s="20">
        <f t="shared" si="9"/>
        <v>428850</v>
      </c>
      <c r="T45" s="27">
        <f>NPV_calc!$C$294</f>
        <v>5344418.905398272</v>
      </c>
      <c r="V45" s="33">
        <f t="shared" si="10"/>
        <v>-23809024.19866268</v>
      </c>
    </row>
    <row r="46" spans="1:22" x14ac:dyDescent="0.3">
      <c r="C46" s="31">
        <f t="shared" ref="C46:T46" si="11">SUM(C4:C45)</f>
        <v>251090</v>
      </c>
      <c r="D46" s="4">
        <f t="shared" si="11"/>
        <v>572488</v>
      </c>
      <c r="E46" s="31">
        <f t="shared" si="11"/>
        <v>81639</v>
      </c>
      <c r="F46" s="31">
        <f t="shared" si="11"/>
        <v>8168</v>
      </c>
      <c r="G46" s="4">
        <f t="shared" si="11"/>
        <v>1879700</v>
      </c>
      <c r="H46" s="4">
        <f t="shared" si="11"/>
        <v>3341</v>
      </c>
      <c r="I46" s="4">
        <f t="shared" si="11"/>
        <v>200</v>
      </c>
      <c r="J46" s="4">
        <f t="shared" si="11"/>
        <v>305</v>
      </c>
      <c r="K46" s="21">
        <f t="shared" si="11"/>
        <v>684905000</v>
      </c>
      <c r="L46" s="21">
        <f t="shared" si="11"/>
        <v>88000000</v>
      </c>
      <c r="M46" s="21">
        <f t="shared" si="11"/>
        <v>134200000</v>
      </c>
      <c r="N46" s="25">
        <f t="shared" si="11"/>
        <v>907105000</v>
      </c>
      <c r="O46" s="21">
        <f t="shared" si="11"/>
        <v>27213150</v>
      </c>
      <c r="P46" s="25">
        <f t="shared" si="11"/>
        <v>339135999.38309187</v>
      </c>
      <c r="Q46" s="21">
        <f t="shared" si="11"/>
        <v>7532700</v>
      </c>
      <c r="R46" s="21">
        <f t="shared" si="11"/>
        <v>15677640</v>
      </c>
      <c r="S46" s="21">
        <f t="shared" si="11"/>
        <v>23210340</v>
      </c>
      <c r="T46" s="25">
        <f t="shared" si="11"/>
        <v>289252139.20186943</v>
      </c>
      <c r="V46" s="35">
        <f>SUM(V4:V45)</f>
        <v>-956988860.18122244</v>
      </c>
    </row>
    <row r="49" spans="2:3" x14ac:dyDescent="0.3">
      <c r="B49" s="6">
        <v>5</v>
      </c>
      <c r="C49" t="s">
        <v>100</v>
      </c>
    </row>
    <row r="50" spans="2:3" x14ac:dyDescent="0.3">
      <c r="B50" s="6">
        <v>20</v>
      </c>
      <c r="C50" t="s">
        <v>99</v>
      </c>
    </row>
    <row r="51" spans="2:3" x14ac:dyDescent="0.3">
      <c r="B51" s="6">
        <v>120</v>
      </c>
      <c r="C51" t="s">
        <v>98</v>
      </c>
    </row>
    <row r="52" spans="2:3" x14ac:dyDescent="0.3">
      <c r="B52" s="6">
        <v>2.2799999999999998</v>
      </c>
      <c r="C52" t="s">
        <v>103</v>
      </c>
    </row>
    <row r="53" spans="2:3" x14ac:dyDescent="0.3">
      <c r="B53" s="19">
        <v>70000</v>
      </c>
      <c r="C53" t="s">
        <v>113</v>
      </c>
    </row>
    <row r="54" spans="2:3" x14ac:dyDescent="0.3">
      <c r="B54" s="22">
        <v>0.5</v>
      </c>
      <c r="C54" t="s">
        <v>117</v>
      </c>
    </row>
    <row r="55" spans="2:3" x14ac:dyDescent="0.3">
      <c r="B55" s="19">
        <v>100000</v>
      </c>
      <c r="C55" t="s">
        <v>114</v>
      </c>
    </row>
    <row r="56" spans="2:3" x14ac:dyDescent="0.3">
      <c r="B56" s="6">
        <v>9</v>
      </c>
      <c r="C56" t="s">
        <v>115</v>
      </c>
    </row>
    <row r="57" spans="2:3" x14ac:dyDescent="0.3">
      <c r="B57" s="19">
        <f>30*1000</f>
        <v>30000</v>
      </c>
      <c r="C57" t="s">
        <v>116</v>
      </c>
    </row>
    <row r="58" spans="2:3" x14ac:dyDescent="0.3">
      <c r="B58" s="22">
        <v>0.03</v>
      </c>
      <c r="C58" t="s">
        <v>124</v>
      </c>
    </row>
    <row r="59" spans="2:3" x14ac:dyDescent="0.3">
      <c r="B59" s="38">
        <f>0.5</f>
        <v>0.5</v>
      </c>
      <c r="C59" t="s">
        <v>142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DB81E-68FA-46AB-A021-A9E4D923A5D7}">
  <dimension ref="A2:AA298"/>
  <sheetViews>
    <sheetView workbookViewId="0">
      <selection activeCell="A14" sqref="A14"/>
    </sheetView>
  </sheetViews>
  <sheetFormatPr defaultRowHeight="14.4" x14ac:dyDescent="0.3"/>
  <cols>
    <col min="2" max="2" width="23.33203125" customWidth="1"/>
    <col min="3" max="3" width="15.44140625" customWidth="1"/>
  </cols>
  <sheetData>
    <row r="2" spans="1:27" x14ac:dyDescent="0.3">
      <c r="A2" s="2"/>
      <c r="B2" s="2" t="s">
        <v>1</v>
      </c>
      <c r="C2" s="2"/>
      <c r="D2" s="2"/>
      <c r="E2" s="2">
        <v>1</v>
      </c>
      <c r="F2" s="2">
        <v>2</v>
      </c>
      <c r="G2">
        <v>3</v>
      </c>
      <c r="H2">
        <v>4</v>
      </c>
      <c r="I2">
        <v>5</v>
      </c>
      <c r="J2">
        <v>6</v>
      </c>
      <c r="K2">
        <v>7</v>
      </c>
      <c r="L2">
        <v>8</v>
      </c>
      <c r="M2">
        <v>9</v>
      </c>
      <c r="N2">
        <v>10</v>
      </c>
      <c r="O2">
        <v>11</v>
      </c>
      <c r="P2">
        <v>12</v>
      </c>
      <c r="Q2">
        <v>13</v>
      </c>
      <c r="R2">
        <v>14</v>
      </c>
      <c r="S2">
        <v>15</v>
      </c>
      <c r="T2">
        <v>16</v>
      </c>
      <c r="U2">
        <v>17</v>
      </c>
      <c r="V2">
        <v>18</v>
      </c>
      <c r="W2">
        <v>19</v>
      </c>
      <c r="X2">
        <v>20</v>
      </c>
    </row>
    <row r="3" spans="1:27" x14ac:dyDescent="0.3">
      <c r="A3" s="2"/>
      <c r="B3" s="2" t="s">
        <v>0</v>
      </c>
      <c r="C3" s="2">
        <v>0.05</v>
      </c>
      <c r="D3" s="2"/>
      <c r="E3" s="3">
        <f>(1+diskonta_likme)</f>
        <v>1.05</v>
      </c>
      <c r="F3" s="3">
        <f t="shared" ref="F3:X3" si="0">E3*(1+diskonta_likme)</f>
        <v>1.1025</v>
      </c>
      <c r="G3" s="3">
        <f t="shared" si="0"/>
        <v>1.1576250000000001</v>
      </c>
      <c r="H3" s="3">
        <f t="shared" si="0"/>
        <v>1.2155062500000002</v>
      </c>
      <c r="I3" s="3">
        <f t="shared" si="0"/>
        <v>1.2762815625000004</v>
      </c>
      <c r="J3" s="3">
        <f t="shared" si="0"/>
        <v>1.3400956406250004</v>
      </c>
      <c r="K3" s="3">
        <f t="shared" si="0"/>
        <v>1.4071004226562505</v>
      </c>
      <c r="L3" s="3">
        <f t="shared" si="0"/>
        <v>1.477455443789063</v>
      </c>
      <c r="M3" s="3">
        <f t="shared" si="0"/>
        <v>1.5513282159785162</v>
      </c>
      <c r="N3" s="3">
        <f t="shared" si="0"/>
        <v>1.628894626777442</v>
      </c>
      <c r="O3" s="3">
        <f t="shared" si="0"/>
        <v>1.7103393581163142</v>
      </c>
      <c r="P3" s="3">
        <f t="shared" si="0"/>
        <v>1.7958563260221301</v>
      </c>
      <c r="Q3" s="3">
        <f t="shared" si="0"/>
        <v>1.8856491423232367</v>
      </c>
      <c r="R3" s="3">
        <f t="shared" si="0"/>
        <v>1.9799315994393987</v>
      </c>
      <c r="S3" s="3">
        <f t="shared" si="0"/>
        <v>2.0789281794113688</v>
      </c>
      <c r="T3" s="3">
        <f t="shared" si="0"/>
        <v>2.1828745883819374</v>
      </c>
      <c r="U3" s="3">
        <f t="shared" si="0"/>
        <v>2.2920183178010345</v>
      </c>
      <c r="V3" s="3">
        <f t="shared" si="0"/>
        <v>2.4066192336910861</v>
      </c>
      <c r="W3" s="3">
        <f t="shared" si="0"/>
        <v>2.5269501953756404</v>
      </c>
      <c r="X3" s="3">
        <f t="shared" si="0"/>
        <v>2.6532977051444226</v>
      </c>
      <c r="Z3" s="11"/>
    </row>
    <row r="4" spans="1:27" x14ac:dyDescent="0.3">
      <c r="A4" s="2"/>
      <c r="B4" s="2"/>
      <c r="C4" s="2"/>
      <c r="D4" s="2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Z4" s="11"/>
    </row>
    <row r="5" spans="1:27" x14ac:dyDescent="0.3">
      <c r="A5" s="2">
        <f>ROW()-1</f>
        <v>4</v>
      </c>
      <c r="B5" s="2" t="s">
        <v>131</v>
      </c>
      <c r="C5" s="14">
        <f>'3.scen. - Novadi'!$S$4</f>
        <v>621240</v>
      </c>
      <c r="D5" s="1"/>
      <c r="E5" s="12">
        <f t="shared" ref="E5:J5" si="1">$C5</f>
        <v>621240</v>
      </c>
      <c r="F5" s="12">
        <f t="shared" si="1"/>
        <v>621240</v>
      </c>
      <c r="G5" s="12">
        <f t="shared" si="1"/>
        <v>621240</v>
      </c>
      <c r="H5" s="12">
        <f t="shared" si="1"/>
        <v>621240</v>
      </c>
      <c r="I5" s="12">
        <f t="shared" si="1"/>
        <v>621240</v>
      </c>
      <c r="J5" s="12">
        <f t="shared" si="1"/>
        <v>621240</v>
      </c>
      <c r="K5" s="12">
        <f t="shared" ref="K5:X5" si="2">$C5</f>
        <v>621240</v>
      </c>
      <c r="L5" s="12">
        <f t="shared" si="2"/>
        <v>621240</v>
      </c>
      <c r="M5" s="12">
        <f t="shared" si="2"/>
        <v>621240</v>
      </c>
      <c r="N5" s="12">
        <f t="shared" si="2"/>
        <v>621240</v>
      </c>
      <c r="O5" s="12">
        <f t="shared" si="2"/>
        <v>621240</v>
      </c>
      <c r="P5" s="12">
        <f t="shared" si="2"/>
        <v>621240</v>
      </c>
      <c r="Q5" s="12">
        <f t="shared" si="2"/>
        <v>621240</v>
      </c>
      <c r="R5" s="12">
        <f t="shared" si="2"/>
        <v>621240</v>
      </c>
      <c r="S5" s="12">
        <f t="shared" si="2"/>
        <v>621240</v>
      </c>
      <c r="T5" s="12">
        <f t="shared" si="2"/>
        <v>621240</v>
      </c>
      <c r="U5" s="12">
        <f t="shared" si="2"/>
        <v>621240</v>
      </c>
      <c r="V5" s="12">
        <f t="shared" si="2"/>
        <v>621240</v>
      </c>
      <c r="W5" s="12">
        <f t="shared" si="2"/>
        <v>621240</v>
      </c>
      <c r="X5" s="12">
        <f t="shared" si="2"/>
        <v>621240</v>
      </c>
    </row>
    <row r="6" spans="1:27" ht="15" thickBot="1" x14ac:dyDescent="0.35">
      <c r="A6" s="2"/>
      <c r="B6" s="2" t="s">
        <v>10</v>
      </c>
      <c r="C6" s="2"/>
      <c r="D6" s="2"/>
      <c r="E6" s="12">
        <f t="shared" ref="E6:X6" si="3">E5/E$3</f>
        <v>591657.14285714284</v>
      </c>
      <c r="F6" s="12">
        <f t="shared" si="3"/>
        <v>563482.99319727893</v>
      </c>
      <c r="G6" s="12">
        <f t="shared" si="3"/>
        <v>536650.46971169417</v>
      </c>
      <c r="H6" s="12">
        <f t="shared" si="3"/>
        <v>511095.68543970864</v>
      </c>
      <c r="I6" s="12">
        <f t="shared" si="3"/>
        <v>486757.79565686535</v>
      </c>
      <c r="J6" s="12">
        <f t="shared" si="3"/>
        <v>463578.85300653841</v>
      </c>
      <c r="K6" s="12">
        <f t="shared" si="3"/>
        <v>441503.66953003657</v>
      </c>
      <c r="L6" s="12">
        <f t="shared" si="3"/>
        <v>420479.6852667015</v>
      </c>
      <c r="M6" s="12">
        <f t="shared" si="3"/>
        <v>400456.84311114426</v>
      </c>
      <c r="N6" s="12">
        <f t="shared" si="3"/>
        <v>381387.46962966124</v>
      </c>
      <c r="O6" s="12">
        <f t="shared" si="3"/>
        <v>363226.1615520583</v>
      </c>
      <c r="P6" s="12">
        <f t="shared" si="3"/>
        <v>345929.67766862689</v>
      </c>
      <c r="Q6" s="12">
        <f t="shared" si="3"/>
        <v>329456.83587488276</v>
      </c>
      <c r="R6" s="12">
        <f t="shared" si="3"/>
        <v>313768.41511893593</v>
      </c>
      <c r="S6" s="12">
        <f t="shared" si="3"/>
        <v>298827.06201803416</v>
      </c>
      <c r="T6" s="12">
        <f t="shared" si="3"/>
        <v>284597.20192193729</v>
      </c>
      <c r="U6" s="12">
        <f t="shared" si="3"/>
        <v>271044.95421136881</v>
      </c>
      <c r="V6" s="12">
        <f t="shared" si="3"/>
        <v>258138.05162987509</v>
      </c>
      <c r="W6" s="12">
        <f t="shared" si="3"/>
        <v>245845.76345702389</v>
      </c>
      <c r="X6" s="12">
        <f t="shared" si="3"/>
        <v>234138.82234002274</v>
      </c>
      <c r="Z6" s="5"/>
      <c r="AA6" s="4"/>
    </row>
    <row r="7" spans="1:27" ht="15.6" thickTop="1" thickBot="1" x14ac:dyDescent="0.35">
      <c r="A7" s="2"/>
      <c r="B7" s="2" t="s">
        <v>11</v>
      </c>
      <c r="C7" s="7">
        <f>X7</f>
        <v>7742023.5531995362</v>
      </c>
      <c r="D7" s="2"/>
      <c r="E7" s="12">
        <f>E6</f>
        <v>591657.14285714284</v>
      </c>
      <c r="F7" s="12">
        <f t="shared" ref="F7:X7" si="4">E7+F6</f>
        <v>1155140.1360544218</v>
      </c>
      <c r="G7" s="12">
        <f t="shared" si="4"/>
        <v>1691790.6057661159</v>
      </c>
      <c r="H7" s="12">
        <f t="shared" si="4"/>
        <v>2202886.2912058244</v>
      </c>
      <c r="I7" s="12">
        <f t="shared" si="4"/>
        <v>2689644.0868626898</v>
      </c>
      <c r="J7" s="12">
        <f t="shared" si="4"/>
        <v>3153222.9398692283</v>
      </c>
      <c r="K7" s="12">
        <f t="shared" si="4"/>
        <v>3594726.6093992647</v>
      </c>
      <c r="L7" s="12">
        <f t="shared" si="4"/>
        <v>4015206.2946659662</v>
      </c>
      <c r="M7" s="12">
        <f t="shared" si="4"/>
        <v>4415663.1377771106</v>
      </c>
      <c r="N7" s="12">
        <f t="shared" si="4"/>
        <v>4797050.6074067717</v>
      </c>
      <c r="O7" s="12">
        <f t="shared" si="4"/>
        <v>5160276.7689588303</v>
      </c>
      <c r="P7" s="12">
        <f t="shared" si="4"/>
        <v>5506206.4466274567</v>
      </c>
      <c r="Q7" s="12">
        <f t="shared" si="4"/>
        <v>5835663.2825023392</v>
      </c>
      <c r="R7" s="12">
        <f t="shared" si="4"/>
        <v>6149431.6976212747</v>
      </c>
      <c r="S7" s="12">
        <f t="shared" si="4"/>
        <v>6448258.7596393088</v>
      </c>
      <c r="T7" s="12">
        <f t="shared" si="4"/>
        <v>6732855.9615612458</v>
      </c>
      <c r="U7" s="12">
        <f t="shared" si="4"/>
        <v>7003900.915772615</v>
      </c>
      <c r="V7" s="12">
        <f t="shared" si="4"/>
        <v>7262038.9674024899</v>
      </c>
      <c r="W7" s="12">
        <f t="shared" si="4"/>
        <v>7507884.7308595134</v>
      </c>
      <c r="X7" s="13">
        <f t="shared" si="4"/>
        <v>7742023.5531995362</v>
      </c>
    </row>
    <row r="8" spans="1:27" ht="15" thickTop="1" x14ac:dyDescent="0.3">
      <c r="B8" s="2" t="s">
        <v>132</v>
      </c>
      <c r="C8" s="15">
        <f>'3.scen. - Novadi'!$O$4</f>
        <v>247800</v>
      </c>
      <c r="E8" s="12">
        <f>$C8</f>
        <v>247800</v>
      </c>
      <c r="F8" s="12">
        <f t="shared" ref="F8:X8" si="5">$C8</f>
        <v>247800</v>
      </c>
      <c r="G8" s="12">
        <f t="shared" si="5"/>
        <v>247800</v>
      </c>
      <c r="H8" s="12">
        <f t="shared" si="5"/>
        <v>247800</v>
      </c>
      <c r="I8" s="12">
        <f t="shared" si="5"/>
        <v>247800</v>
      </c>
      <c r="J8" s="12">
        <f t="shared" si="5"/>
        <v>247800</v>
      </c>
      <c r="K8" s="12">
        <f t="shared" si="5"/>
        <v>247800</v>
      </c>
      <c r="L8" s="12">
        <f t="shared" si="5"/>
        <v>247800</v>
      </c>
      <c r="M8" s="12">
        <f t="shared" si="5"/>
        <v>247800</v>
      </c>
      <c r="N8" s="12">
        <f t="shared" si="5"/>
        <v>247800</v>
      </c>
      <c r="O8" s="12">
        <f t="shared" si="5"/>
        <v>247800</v>
      </c>
      <c r="P8" s="12">
        <f t="shared" si="5"/>
        <v>247800</v>
      </c>
      <c r="Q8" s="12">
        <f t="shared" si="5"/>
        <v>247800</v>
      </c>
      <c r="R8" s="12">
        <f t="shared" si="5"/>
        <v>247800</v>
      </c>
      <c r="S8" s="12">
        <f t="shared" si="5"/>
        <v>247800</v>
      </c>
      <c r="T8" s="12">
        <f t="shared" si="5"/>
        <v>247800</v>
      </c>
      <c r="U8" s="12">
        <f t="shared" si="5"/>
        <v>247800</v>
      </c>
      <c r="V8" s="12">
        <f t="shared" si="5"/>
        <v>247800</v>
      </c>
      <c r="W8" s="12">
        <f t="shared" si="5"/>
        <v>247800</v>
      </c>
      <c r="X8" s="12">
        <f t="shared" si="5"/>
        <v>247800</v>
      </c>
    </row>
    <row r="9" spans="1:27" ht="15" thickBot="1" x14ac:dyDescent="0.35">
      <c r="B9" s="2" t="s">
        <v>10</v>
      </c>
      <c r="E9" s="12">
        <f t="shared" ref="E9:X9" si="6">E8/E$3</f>
        <v>236000</v>
      </c>
      <c r="F9" s="12">
        <f t="shared" si="6"/>
        <v>224761.90476190476</v>
      </c>
      <c r="G9" s="12">
        <f t="shared" si="6"/>
        <v>214058.95691609976</v>
      </c>
      <c r="H9" s="12">
        <f t="shared" si="6"/>
        <v>203865.67325342831</v>
      </c>
      <c r="I9" s="12">
        <f t="shared" si="6"/>
        <v>194157.7840508841</v>
      </c>
      <c r="J9" s="12">
        <f t="shared" si="6"/>
        <v>184912.17528655627</v>
      </c>
      <c r="K9" s="12">
        <f t="shared" si="6"/>
        <v>176106.83360624406</v>
      </c>
      <c r="L9" s="12">
        <f t="shared" si="6"/>
        <v>167720.79391070863</v>
      </c>
      <c r="M9" s="12">
        <f t="shared" si="6"/>
        <v>159734.08943877011</v>
      </c>
      <c r="N9" s="12">
        <f t="shared" si="6"/>
        <v>152127.70422740013</v>
      </c>
      <c r="O9" s="12">
        <f t="shared" si="6"/>
        <v>144883.52783561914</v>
      </c>
      <c r="P9" s="12">
        <f t="shared" si="6"/>
        <v>137984.31222439918</v>
      </c>
      <c r="Q9" s="12">
        <f t="shared" si="6"/>
        <v>131413.63068990398</v>
      </c>
      <c r="R9" s="12">
        <f t="shared" si="6"/>
        <v>125155.83875228949</v>
      </c>
      <c r="S9" s="12">
        <f t="shared" si="6"/>
        <v>119196.03690694236</v>
      </c>
      <c r="T9" s="12">
        <f t="shared" si="6"/>
        <v>113520.03514946891</v>
      </c>
      <c r="U9" s="12">
        <f t="shared" si="6"/>
        <v>108114.31918997038</v>
      </c>
      <c r="V9" s="12">
        <f t="shared" si="6"/>
        <v>102966.01827616227</v>
      </c>
      <c r="W9" s="12">
        <f t="shared" si="6"/>
        <v>98062.874548725973</v>
      </c>
      <c r="X9" s="12">
        <f t="shared" si="6"/>
        <v>93393.213855929484</v>
      </c>
    </row>
    <row r="10" spans="1:27" ht="15.6" thickTop="1" thickBot="1" x14ac:dyDescent="0.35">
      <c r="B10" s="2" t="s">
        <v>11</v>
      </c>
      <c r="C10" s="7">
        <f>X10</f>
        <v>3088135.7228814079</v>
      </c>
      <c r="E10" s="12">
        <f>E9</f>
        <v>236000</v>
      </c>
      <c r="F10" s="12">
        <f>E10+F9</f>
        <v>460761.90476190473</v>
      </c>
      <c r="G10" s="12">
        <f t="shared" ref="G10:X10" si="7">F10+G9</f>
        <v>674820.8616780045</v>
      </c>
      <c r="H10" s="12">
        <f t="shared" si="7"/>
        <v>878686.53493143281</v>
      </c>
      <c r="I10" s="12">
        <f t="shared" si="7"/>
        <v>1072844.3189823169</v>
      </c>
      <c r="J10" s="12">
        <f t="shared" si="7"/>
        <v>1257756.4942688732</v>
      </c>
      <c r="K10" s="12">
        <f t="shared" si="7"/>
        <v>1433863.3278751173</v>
      </c>
      <c r="L10" s="12">
        <f t="shared" si="7"/>
        <v>1601584.121785826</v>
      </c>
      <c r="M10" s="12">
        <f t="shared" si="7"/>
        <v>1761318.2112245962</v>
      </c>
      <c r="N10" s="12">
        <f t="shared" si="7"/>
        <v>1913445.9154519965</v>
      </c>
      <c r="O10" s="12">
        <f t="shared" si="7"/>
        <v>2058329.4432876157</v>
      </c>
      <c r="P10" s="12">
        <f t="shared" si="7"/>
        <v>2196313.755512015</v>
      </c>
      <c r="Q10" s="12">
        <f t="shared" si="7"/>
        <v>2327727.3862019191</v>
      </c>
      <c r="R10" s="12">
        <f t="shared" si="7"/>
        <v>2452883.2249542084</v>
      </c>
      <c r="S10" s="12">
        <f t="shared" si="7"/>
        <v>2572079.2618611506</v>
      </c>
      <c r="T10" s="12">
        <f t="shared" si="7"/>
        <v>2685599.2970106197</v>
      </c>
      <c r="U10" s="12">
        <f t="shared" si="7"/>
        <v>2793713.61620059</v>
      </c>
      <c r="V10" s="12">
        <f t="shared" si="7"/>
        <v>2896679.6344767525</v>
      </c>
      <c r="W10" s="12">
        <f t="shared" si="7"/>
        <v>2994742.5090254783</v>
      </c>
      <c r="X10" s="13">
        <f t="shared" si="7"/>
        <v>3088135.7228814079</v>
      </c>
    </row>
    <row r="11" spans="1:27" ht="15" thickTop="1" x14ac:dyDescent="0.3"/>
    <row r="12" spans="1:27" x14ac:dyDescent="0.3">
      <c r="A12" s="2">
        <f>A5+1</f>
        <v>5</v>
      </c>
      <c r="B12" s="2" t="s">
        <v>131</v>
      </c>
      <c r="C12" s="14">
        <f>'3.scen. - Novadi'!$S$5</f>
        <v>531750</v>
      </c>
      <c r="D12" s="1"/>
      <c r="E12" s="12">
        <f t="shared" ref="E12:J12" si="8">$C12</f>
        <v>531750</v>
      </c>
      <c r="F12" s="12">
        <f t="shared" si="8"/>
        <v>531750</v>
      </c>
      <c r="G12" s="12">
        <f t="shared" si="8"/>
        <v>531750</v>
      </c>
      <c r="H12" s="12">
        <f t="shared" si="8"/>
        <v>531750</v>
      </c>
      <c r="I12" s="12">
        <f t="shared" si="8"/>
        <v>531750</v>
      </c>
      <c r="J12" s="12">
        <f t="shared" si="8"/>
        <v>531750</v>
      </c>
      <c r="K12" s="12">
        <f t="shared" ref="K12:X12" si="9">$C12</f>
        <v>531750</v>
      </c>
      <c r="L12" s="12">
        <f t="shared" si="9"/>
        <v>531750</v>
      </c>
      <c r="M12" s="12">
        <f t="shared" si="9"/>
        <v>531750</v>
      </c>
      <c r="N12" s="12">
        <f t="shared" si="9"/>
        <v>531750</v>
      </c>
      <c r="O12" s="12">
        <f t="shared" si="9"/>
        <v>531750</v>
      </c>
      <c r="P12" s="12">
        <f t="shared" si="9"/>
        <v>531750</v>
      </c>
      <c r="Q12" s="12">
        <f t="shared" si="9"/>
        <v>531750</v>
      </c>
      <c r="R12" s="12">
        <f t="shared" si="9"/>
        <v>531750</v>
      </c>
      <c r="S12" s="12">
        <f t="shared" si="9"/>
        <v>531750</v>
      </c>
      <c r="T12" s="12">
        <f t="shared" si="9"/>
        <v>531750</v>
      </c>
      <c r="U12" s="12">
        <f t="shared" si="9"/>
        <v>531750</v>
      </c>
      <c r="V12" s="12">
        <f t="shared" si="9"/>
        <v>531750</v>
      </c>
      <c r="W12" s="12">
        <f t="shared" si="9"/>
        <v>531750</v>
      </c>
      <c r="X12" s="12">
        <f t="shared" si="9"/>
        <v>531750</v>
      </c>
    </row>
    <row r="13" spans="1:27" ht="15" thickBot="1" x14ac:dyDescent="0.35">
      <c r="A13" s="2"/>
      <c r="B13" s="2" t="s">
        <v>10</v>
      </c>
      <c r="C13" s="2"/>
      <c r="D13" s="2"/>
      <c r="E13" s="12">
        <f t="shared" ref="E13:X13" si="10">E12/E$3</f>
        <v>506428.57142857142</v>
      </c>
      <c r="F13" s="12">
        <f t="shared" si="10"/>
        <v>482312.92517006799</v>
      </c>
      <c r="G13" s="12">
        <f t="shared" si="10"/>
        <v>459345.64301911235</v>
      </c>
      <c r="H13" s="12">
        <f t="shared" si="10"/>
        <v>437472.04097058316</v>
      </c>
      <c r="I13" s="12">
        <f t="shared" si="10"/>
        <v>416640.03901960299</v>
      </c>
      <c r="J13" s="12">
        <f t="shared" si="10"/>
        <v>396800.03716152662</v>
      </c>
      <c r="K13" s="12">
        <f t="shared" si="10"/>
        <v>377904.79729669204</v>
      </c>
      <c r="L13" s="12">
        <f t="shared" si="10"/>
        <v>359909.33075875428</v>
      </c>
      <c r="M13" s="12">
        <f t="shared" si="10"/>
        <v>342770.79119881359</v>
      </c>
      <c r="N13" s="12">
        <f t="shared" si="10"/>
        <v>326448.37257029867</v>
      </c>
      <c r="O13" s="12">
        <f t="shared" si="10"/>
        <v>310903.211971713</v>
      </c>
      <c r="P13" s="12">
        <f t="shared" si="10"/>
        <v>296098.29711591714</v>
      </c>
      <c r="Q13" s="12">
        <f t="shared" si="10"/>
        <v>281998.37820563535</v>
      </c>
      <c r="R13" s="12">
        <f t="shared" si="10"/>
        <v>268569.884005367</v>
      </c>
      <c r="S13" s="12">
        <f t="shared" si="10"/>
        <v>255780.8419098733</v>
      </c>
      <c r="T13" s="12">
        <f t="shared" si="10"/>
        <v>243600.80181892691</v>
      </c>
      <c r="U13" s="12">
        <f t="shared" si="10"/>
        <v>232000.76363707322</v>
      </c>
      <c r="V13" s="12">
        <f t="shared" si="10"/>
        <v>220953.10822578403</v>
      </c>
      <c r="W13" s="12">
        <f t="shared" si="10"/>
        <v>210431.53164360384</v>
      </c>
      <c r="X13" s="12">
        <f t="shared" si="10"/>
        <v>200410.98251771793</v>
      </c>
      <c r="Z13" s="5"/>
      <c r="AA13" s="4"/>
    </row>
    <row r="14" spans="1:27" ht="15.6" thickTop="1" thickBot="1" x14ac:dyDescent="0.35">
      <c r="A14" s="2"/>
      <c r="B14" s="2" t="s">
        <v>11</v>
      </c>
      <c r="C14" s="7">
        <f>X14</f>
        <v>6626780.349645636</v>
      </c>
      <c r="D14" s="2"/>
      <c r="E14" s="12">
        <f>E13</f>
        <v>506428.57142857142</v>
      </c>
      <c r="F14" s="12">
        <f t="shared" ref="F14:X14" si="11">E14+F13</f>
        <v>988741.49659863941</v>
      </c>
      <c r="G14" s="12">
        <f t="shared" si="11"/>
        <v>1448087.1396177518</v>
      </c>
      <c r="H14" s="12">
        <f t="shared" si="11"/>
        <v>1885559.180588335</v>
      </c>
      <c r="I14" s="12">
        <f t="shared" si="11"/>
        <v>2302199.2196079381</v>
      </c>
      <c r="J14" s="12">
        <f t="shared" si="11"/>
        <v>2698999.2567694648</v>
      </c>
      <c r="K14" s="12">
        <f t="shared" si="11"/>
        <v>3076904.054066157</v>
      </c>
      <c r="L14" s="12">
        <f t="shared" si="11"/>
        <v>3436813.3848249111</v>
      </c>
      <c r="M14" s="12">
        <f t="shared" si="11"/>
        <v>3779584.1760237245</v>
      </c>
      <c r="N14" s="12">
        <f t="shared" si="11"/>
        <v>4106032.5485940231</v>
      </c>
      <c r="O14" s="12">
        <f t="shared" si="11"/>
        <v>4416935.7605657363</v>
      </c>
      <c r="P14" s="12">
        <f t="shared" si="11"/>
        <v>4713034.0576816536</v>
      </c>
      <c r="Q14" s="12">
        <f t="shared" si="11"/>
        <v>4995032.4358872892</v>
      </c>
      <c r="R14" s="12">
        <f t="shared" si="11"/>
        <v>5263602.3198926561</v>
      </c>
      <c r="S14" s="12">
        <f t="shared" si="11"/>
        <v>5519383.1618025294</v>
      </c>
      <c r="T14" s="12">
        <f t="shared" si="11"/>
        <v>5762983.9636214562</v>
      </c>
      <c r="U14" s="12">
        <f t="shared" si="11"/>
        <v>5994984.7272585295</v>
      </c>
      <c r="V14" s="12">
        <f t="shared" si="11"/>
        <v>6215937.8354843138</v>
      </c>
      <c r="W14" s="12">
        <f t="shared" si="11"/>
        <v>6426369.3671279177</v>
      </c>
      <c r="X14" s="13">
        <f t="shared" si="11"/>
        <v>6626780.349645636</v>
      </c>
    </row>
    <row r="15" spans="1:27" ht="15" thickTop="1" x14ac:dyDescent="0.3">
      <c r="B15" s="2" t="s">
        <v>132</v>
      </c>
      <c r="C15" s="15">
        <f>'3.scen. - Novadi'!$O$5</f>
        <v>503700</v>
      </c>
      <c r="E15" s="12">
        <f>$C15</f>
        <v>503700</v>
      </c>
      <c r="F15" s="12">
        <f t="shared" ref="F15:X15" si="12">$C15</f>
        <v>503700</v>
      </c>
      <c r="G15" s="12">
        <f t="shared" si="12"/>
        <v>503700</v>
      </c>
      <c r="H15" s="12">
        <f t="shared" si="12"/>
        <v>503700</v>
      </c>
      <c r="I15" s="12">
        <f t="shared" si="12"/>
        <v>503700</v>
      </c>
      <c r="J15" s="12">
        <f t="shared" si="12"/>
        <v>503700</v>
      </c>
      <c r="K15" s="12">
        <f t="shared" si="12"/>
        <v>503700</v>
      </c>
      <c r="L15" s="12">
        <f t="shared" si="12"/>
        <v>503700</v>
      </c>
      <c r="M15" s="12">
        <f t="shared" si="12"/>
        <v>503700</v>
      </c>
      <c r="N15" s="12">
        <f t="shared" si="12"/>
        <v>503700</v>
      </c>
      <c r="O15" s="12">
        <f t="shared" si="12"/>
        <v>503700</v>
      </c>
      <c r="P15" s="12">
        <f t="shared" si="12"/>
        <v>503700</v>
      </c>
      <c r="Q15" s="12">
        <f t="shared" si="12"/>
        <v>503700</v>
      </c>
      <c r="R15" s="12">
        <f t="shared" si="12"/>
        <v>503700</v>
      </c>
      <c r="S15" s="12">
        <f t="shared" si="12"/>
        <v>503700</v>
      </c>
      <c r="T15" s="12">
        <f t="shared" si="12"/>
        <v>503700</v>
      </c>
      <c r="U15" s="12">
        <f t="shared" si="12"/>
        <v>503700</v>
      </c>
      <c r="V15" s="12">
        <f t="shared" si="12"/>
        <v>503700</v>
      </c>
      <c r="W15" s="12">
        <f t="shared" si="12"/>
        <v>503700</v>
      </c>
      <c r="X15" s="12">
        <f t="shared" si="12"/>
        <v>503700</v>
      </c>
    </row>
    <row r="16" spans="1:27" ht="15" thickBot="1" x14ac:dyDescent="0.35">
      <c r="B16" s="2" t="s">
        <v>10</v>
      </c>
      <c r="E16" s="12">
        <f t="shared" ref="E16:X16" si="13">E15/E$3</f>
        <v>479714.28571428568</v>
      </c>
      <c r="F16" s="12">
        <f t="shared" si="13"/>
        <v>456870.7482993197</v>
      </c>
      <c r="G16" s="12">
        <f t="shared" si="13"/>
        <v>435114.99838030443</v>
      </c>
      <c r="H16" s="12">
        <f t="shared" si="13"/>
        <v>414395.23655267089</v>
      </c>
      <c r="I16" s="12">
        <f t="shared" si="13"/>
        <v>394662.13005016273</v>
      </c>
      <c r="J16" s="12">
        <f t="shared" si="13"/>
        <v>375868.69528586924</v>
      </c>
      <c r="K16" s="12">
        <f t="shared" si="13"/>
        <v>357970.18598654214</v>
      </c>
      <c r="L16" s="12">
        <f t="shared" si="13"/>
        <v>340923.98665384966</v>
      </c>
      <c r="M16" s="12">
        <f t="shared" si="13"/>
        <v>324689.51109890442</v>
      </c>
      <c r="N16" s="12">
        <f t="shared" si="13"/>
        <v>309228.10580848041</v>
      </c>
      <c r="O16" s="12">
        <f t="shared" si="13"/>
        <v>294502.95791283844</v>
      </c>
      <c r="P16" s="12">
        <f t="shared" si="13"/>
        <v>280479.0075360366</v>
      </c>
      <c r="Q16" s="12">
        <f t="shared" si="13"/>
        <v>267122.86432003486</v>
      </c>
      <c r="R16" s="12">
        <f t="shared" si="13"/>
        <v>254402.72792384267</v>
      </c>
      <c r="S16" s="12">
        <f t="shared" si="13"/>
        <v>242288.31230842159</v>
      </c>
      <c r="T16" s="12">
        <f t="shared" si="13"/>
        <v>230750.77362706815</v>
      </c>
      <c r="U16" s="12">
        <f t="shared" si="13"/>
        <v>219762.6415495887</v>
      </c>
      <c r="V16" s="12">
        <f t="shared" si="13"/>
        <v>209297.75385675114</v>
      </c>
      <c r="W16" s="12">
        <f t="shared" si="13"/>
        <v>199331.19414928681</v>
      </c>
      <c r="X16" s="12">
        <f t="shared" si="13"/>
        <v>189839.23252313028</v>
      </c>
    </row>
    <row r="17" spans="1:27" ht="15.6" thickTop="1" thickBot="1" x14ac:dyDescent="0.35">
      <c r="B17" s="2" t="s">
        <v>11</v>
      </c>
      <c r="C17" s="7">
        <f>X17</f>
        <v>6277215.3495373884</v>
      </c>
      <c r="E17" s="12">
        <f>E16</f>
        <v>479714.28571428568</v>
      </c>
      <c r="F17" s="12">
        <f>E17+F16</f>
        <v>936585.03401360544</v>
      </c>
      <c r="G17" s="12">
        <f t="shared" ref="G17" si="14">F17+G16</f>
        <v>1371700.03239391</v>
      </c>
      <c r="H17" s="12">
        <f t="shared" ref="H17" si="15">G17+H16</f>
        <v>1786095.2689465808</v>
      </c>
      <c r="I17" s="12">
        <f t="shared" ref="I17" si="16">H17+I16</f>
        <v>2180757.3989967434</v>
      </c>
      <c r="J17" s="12">
        <f t="shared" ref="J17" si="17">I17+J16</f>
        <v>2556626.0942826127</v>
      </c>
      <c r="K17" s="12">
        <f t="shared" ref="K17" si="18">J17+K16</f>
        <v>2914596.2802691548</v>
      </c>
      <c r="L17" s="12">
        <f t="shared" ref="L17" si="19">K17+L16</f>
        <v>3255520.2669230043</v>
      </c>
      <c r="M17" s="12">
        <f t="shared" ref="M17" si="20">L17+M16</f>
        <v>3580209.7780219088</v>
      </c>
      <c r="N17" s="12">
        <f t="shared" ref="N17" si="21">M17+N16</f>
        <v>3889437.883830389</v>
      </c>
      <c r="O17" s="12">
        <f t="shared" ref="O17" si="22">N17+O16</f>
        <v>4183940.8417432276</v>
      </c>
      <c r="P17" s="12">
        <f t="shared" ref="P17" si="23">O17+P16</f>
        <v>4464419.849279264</v>
      </c>
      <c r="Q17" s="12">
        <f t="shared" ref="Q17" si="24">P17+Q16</f>
        <v>4731542.7135992991</v>
      </c>
      <c r="R17" s="12">
        <f t="shared" ref="R17" si="25">Q17+R16</f>
        <v>4985945.4415231422</v>
      </c>
      <c r="S17" s="12">
        <f t="shared" ref="S17" si="26">R17+S16</f>
        <v>5228233.7538315635</v>
      </c>
      <c r="T17" s="12">
        <f t="shared" ref="T17" si="27">S17+T16</f>
        <v>5458984.5274586314</v>
      </c>
      <c r="U17" s="12">
        <f t="shared" ref="U17" si="28">T17+U16</f>
        <v>5678747.1690082205</v>
      </c>
      <c r="V17" s="12">
        <f t="shared" ref="V17" si="29">U17+V16</f>
        <v>5888044.9228649717</v>
      </c>
      <c r="W17" s="12">
        <f t="shared" ref="W17" si="30">V17+W16</f>
        <v>6087376.1170142582</v>
      </c>
      <c r="X17" s="13">
        <f t="shared" ref="X17" si="31">W17+X16</f>
        <v>6277215.3495373884</v>
      </c>
    </row>
    <row r="18" spans="1:27" ht="15" thickTop="1" x14ac:dyDescent="0.3"/>
    <row r="19" spans="1:27" x14ac:dyDescent="0.3">
      <c r="A19" s="2">
        <f>A12+1</f>
        <v>6</v>
      </c>
      <c r="B19" s="2" t="s">
        <v>131</v>
      </c>
      <c r="C19" s="14">
        <f>'3.scen. - Novadi'!$S$6</f>
        <v>221370</v>
      </c>
      <c r="D19" s="1"/>
      <c r="E19" s="12">
        <f t="shared" ref="E19:J19" si="32">$C19</f>
        <v>221370</v>
      </c>
      <c r="F19" s="12">
        <f t="shared" si="32"/>
        <v>221370</v>
      </c>
      <c r="G19" s="12">
        <f t="shared" si="32"/>
        <v>221370</v>
      </c>
      <c r="H19" s="12">
        <f t="shared" si="32"/>
        <v>221370</v>
      </c>
      <c r="I19" s="12">
        <f t="shared" si="32"/>
        <v>221370</v>
      </c>
      <c r="J19" s="12">
        <f t="shared" si="32"/>
        <v>221370</v>
      </c>
      <c r="K19" s="12">
        <f t="shared" ref="K19:X19" si="33">$C19</f>
        <v>221370</v>
      </c>
      <c r="L19" s="12">
        <f t="shared" si="33"/>
        <v>221370</v>
      </c>
      <c r="M19" s="12">
        <f t="shared" si="33"/>
        <v>221370</v>
      </c>
      <c r="N19" s="12">
        <f t="shared" si="33"/>
        <v>221370</v>
      </c>
      <c r="O19" s="12">
        <f t="shared" si="33"/>
        <v>221370</v>
      </c>
      <c r="P19" s="12">
        <f t="shared" si="33"/>
        <v>221370</v>
      </c>
      <c r="Q19" s="12">
        <f t="shared" si="33"/>
        <v>221370</v>
      </c>
      <c r="R19" s="12">
        <f t="shared" si="33"/>
        <v>221370</v>
      </c>
      <c r="S19" s="12">
        <f t="shared" si="33"/>
        <v>221370</v>
      </c>
      <c r="T19" s="12">
        <f t="shared" si="33"/>
        <v>221370</v>
      </c>
      <c r="U19" s="12">
        <f t="shared" si="33"/>
        <v>221370</v>
      </c>
      <c r="V19" s="12">
        <f t="shared" si="33"/>
        <v>221370</v>
      </c>
      <c r="W19" s="12">
        <f t="shared" si="33"/>
        <v>221370</v>
      </c>
      <c r="X19" s="12">
        <f t="shared" si="33"/>
        <v>221370</v>
      </c>
    </row>
    <row r="20" spans="1:27" ht="15" thickBot="1" x14ac:dyDescent="0.35">
      <c r="A20" s="2"/>
      <c r="B20" s="2" t="s">
        <v>10</v>
      </c>
      <c r="C20" s="2"/>
      <c r="D20" s="2"/>
      <c r="E20" s="12">
        <f t="shared" ref="E20:X20" si="34">E19/E$3</f>
        <v>210828.57142857142</v>
      </c>
      <c r="F20" s="12">
        <f t="shared" si="34"/>
        <v>200789.11564625849</v>
      </c>
      <c r="G20" s="12">
        <f t="shared" si="34"/>
        <v>191227.72918691285</v>
      </c>
      <c r="H20" s="12">
        <f t="shared" si="34"/>
        <v>182121.64684467888</v>
      </c>
      <c r="I20" s="12">
        <f t="shared" si="34"/>
        <v>173449.18747112271</v>
      </c>
      <c r="J20" s="12">
        <f t="shared" si="34"/>
        <v>165189.70235345021</v>
      </c>
      <c r="K20" s="12">
        <f t="shared" si="34"/>
        <v>157323.52605090497</v>
      </c>
      <c r="L20" s="12">
        <f t="shared" si="34"/>
        <v>149831.92957229045</v>
      </c>
      <c r="M20" s="12">
        <f t="shared" si="34"/>
        <v>142697.07578313374</v>
      </c>
      <c r="N20" s="12">
        <f t="shared" si="34"/>
        <v>135901.97693631786</v>
      </c>
      <c r="O20" s="12">
        <f t="shared" si="34"/>
        <v>129430.45422506462</v>
      </c>
      <c r="P20" s="12">
        <f t="shared" si="34"/>
        <v>123267.09926196629</v>
      </c>
      <c r="Q20" s="12">
        <f t="shared" si="34"/>
        <v>117397.23739234883</v>
      </c>
      <c r="R20" s="12">
        <f t="shared" si="34"/>
        <v>111806.89275461793</v>
      </c>
      <c r="S20" s="12">
        <f t="shared" si="34"/>
        <v>106482.75500439803</v>
      </c>
      <c r="T20" s="12">
        <f t="shared" si="34"/>
        <v>101412.1476232362</v>
      </c>
      <c r="U20" s="12">
        <f t="shared" si="34"/>
        <v>96582.997736415418</v>
      </c>
      <c r="V20" s="12">
        <f t="shared" si="34"/>
        <v>91983.807368014692</v>
      </c>
      <c r="W20" s="12">
        <f t="shared" si="34"/>
        <v>87603.626064775905</v>
      </c>
      <c r="X20" s="12">
        <f t="shared" si="34"/>
        <v>83432.02482359609</v>
      </c>
      <c r="Z20" s="5"/>
      <c r="AA20" s="4"/>
    </row>
    <row r="21" spans="1:27" ht="15.6" thickTop="1" thickBot="1" x14ac:dyDescent="0.35">
      <c r="A21" s="2"/>
      <c r="B21" s="2" t="s">
        <v>11</v>
      </c>
      <c r="C21" s="7">
        <f>X21</f>
        <v>2758759.5035280762</v>
      </c>
      <c r="D21" s="2"/>
      <c r="E21" s="12">
        <f>E20</f>
        <v>210828.57142857142</v>
      </c>
      <c r="F21" s="12">
        <f t="shared" ref="F21:X21" si="35">E21+F20</f>
        <v>411617.68707482994</v>
      </c>
      <c r="G21" s="12">
        <f t="shared" si="35"/>
        <v>602845.41626174282</v>
      </c>
      <c r="H21" s="12">
        <f t="shared" si="35"/>
        <v>784967.06310642173</v>
      </c>
      <c r="I21" s="12">
        <f t="shared" si="35"/>
        <v>958416.25057754444</v>
      </c>
      <c r="J21" s="12">
        <f t="shared" si="35"/>
        <v>1123605.9529309946</v>
      </c>
      <c r="K21" s="12">
        <f t="shared" si="35"/>
        <v>1280929.4789818996</v>
      </c>
      <c r="L21" s="12">
        <f t="shared" si="35"/>
        <v>1430761.4085541901</v>
      </c>
      <c r="M21" s="12">
        <f t="shared" si="35"/>
        <v>1573458.4843373238</v>
      </c>
      <c r="N21" s="12">
        <f t="shared" si="35"/>
        <v>1709360.4612736418</v>
      </c>
      <c r="O21" s="12">
        <f t="shared" si="35"/>
        <v>1838790.9154987065</v>
      </c>
      <c r="P21" s="12">
        <f t="shared" si="35"/>
        <v>1962058.0147606728</v>
      </c>
      <c r="Q21" s="12">
        <f t="shared" si="35"/>
        <v>2079455.2521530217</v>
      </c>
      <c r="R21" s="12">
        <f t="shared" si="35"/>
        <v>2191262.1449076398</v>
      </c>
      <c r="S21" s="12">
        <f t="shared" si="35"/>
        <v>2297744.8999120379</v>
      </c>
      <c r="T21" s="12">
        <f t="shared" si="35"/>
        <v>2399157.0475352742</v>
      </c>
      <c r="U21" s="12">
        <f t="shared" si="35"/>
        <v>2495740.0452716895</v>
      </c>
      <c r="V21" s="12">
        <f t="shared" si="35"/>
        <v>2587723.852639704</v>
      </c>
      <c r="W21" s="12">
        <f t="shared" si="35"/>
        <v>2675327.47870448</v>
      </c>
      <c r="X21" s="13">
        <f t="shared" si="35"/>
        <v>2758759.5035280762</v>
      </c>
    </row>
    <row r="22" spans="1:27" ht="15" thickTop="1" x14ac:dyDescent="0.3">
      <c r="B22" s="2" t="s">
        <v>132</v>
      </c>
      <c r="C22" s="15">
        <f>'3.scen. - Novadi'!$O$6</f>
        <v>443100</v>
      </c>
      <c r="E22" s="12">
        <f>$C22</f>
        <v>443100</v>
      </c>
      <c r="F22" s="12">
        <f t="shared" ref="F22:X22" si="36">$C22</f>
        <v>443100</v>
      </c>
      <c r="G22" s="12">
        <f t="shared" si="36"/>
        <v>443100</v>
      </c>
      <c r="H22" s="12">
        <f t="shared" si="36"/>
        <v>443100</v>
      </c>
      <c r="I22" s="12">
        <f t="shared" si="36"/>
        <v>443100</v>
      </c>
      <c r="J22" s="12">
        <f t="shared" si="36"/>
        <v>443100</v>
      </c>
      <c r="K22" s="12">
        <f t="shared" si="36"/>
        <v>443100</v>
      </c>
      <c r="L22" s="12">
        <f t="shared" si="36"/>
        <v>443100</v>
      </c>
      <c r="M22" s="12">
        <f t="shared" si="36"/>
        <v>443100</v>
      </c>
      <c r="N22" s="12">
        <f t="shared" si="36"/>
        <v>443100</v>
      </c>
      <c r="O22" s="12">
        <f t="shared" si="36"/>
        <v>443100</v>
      </c>
      <c r="P22" s="12">
        <f t="shared" si="36"/>
        <v>443100</v>
      </c>
      <c r="Q22" s="12">
        <f t="shared" si="36"/>
        <v>443100</v>
      </c>
      <c r="R22" s="12">
        <f t="shared" si="36"/>
        <v>443100</v>
      </c>
      <c r="S22" s="12">
        <f t="shared" si="36"/>
        <v>443100</v>
      </c>
      <c r="T22" s="12">
        <f t="shared" si="36"/>
        <v>443100</v>
      </c>
      <c r="U22" s="12">
        <f t="shared" si="36"/>
        <v>443100</v>
      </c>
      <c r="V22" s="12">
        <f t="shared" si="36"/>
        <v>443100</v>
      </c>
      <c r="W22" s="12">
        <f t="shared" si="36"/>
        <v>443100</v>
      </c>
      <c r="X22" s="12">
        <f t="shared" si="36"/>
        <v>443100</v>
      </c>
    </row>
    <row r="23" spans="1:27" ht="15" thickBot="1" x14ac:dyDescent="0.35">
      <c r="B23" s="2" t="s">
        <v>10</v>
      </c>
      <c r="E23" s="12">
        <f t="shared" ref="E23:X23" si="37">E22/E$3</f>
        <v>422000</v>
      </c>
      <c r="F23" s="12">
        <f t="shared" si="37"/>
        <v>401904.76190476189</v>
      </c>
      <c r="G23" s="12">
        <f t="shared" si="37"/>
        <v>382766.43990929698</v>
      </c>
      <c r="H23" s="12">
        <f t="shared" si="37"/>
        <v>364539.46658028284</v>
      </c>
      <c r="I23" s="12">
        <f t="shared" si="37"/>
        <v>347180.44436217408</v>
      </c>
      <c r="J23" s="12">
        <f t="shared" si="37"/>
        <v>330648.04224968964</v>
      </c>
      <c r="K23" s="12">
        <f t="shared" si="37"/>
        <v>314902.89738065674</v>
      </c>
      <c r="L23" s="12">
        <f t="shared" si="37"/>
        <v>299907.5213149112</v>
      </c>
      <c r="M23" s="12">
        <f t="shared" si="37"/>
        <v>285626.21077610587</v>
      </c>
      <c r="N23" s="12">
        <f t="shared" si="37"/>
        <v>272024.96264391037</v>
      </c>
      <c r="O23" s="12">
        <f t="shared" si="37"/>
        <v>259071.39299420035</v>
      </c>
      <c r="P23" s="12">
        <f t="shared" si="37"/>
        <v>246734.6599944765</v>
      </c>
      <c r="Q23" s="12">
        <f t="shared" si="37"/>
        <v>234985.39047093</v>
      </c>
      <c r="R23" s="12">
        <f t="shared" si="37"/>
        <v>223795.60997231424</v>
      </c>
      <c r="S23" s="12">
        <f t="shared" si="37"/>
        <v>213138.67616410879</v>
      </c>
      <c r="T23" s="12">
        <f t="shared" si="37"/>
        <v>202989.21539438932</v>
      </c>
      <c r="U23" s="12">
        <f t="shared" si="37"/>
        <v>193323.06228037077</v>
      </c>
      <c r="V23" s="12">
        <f t="shared" si="37"/>
        <v>184117.20217178168</v>
      </c>
      <c r="W23" s="12">
        <f t="shared" si="37"/>
        <v>175349.7163540778</v>
      </c>
      <c r="X23" s="12">
        <f t="shared" si="37"/>
        <v>166999.72986102646</v>
      </c>
    </row>
    <row r="24" spans="1:27" ht="15.6" thickTop="1" thickBot="1" x14ac:dyDescent="0.35">
      <c r="B24" s="2" t="s">
        <v>11</v>
      </c>
      <c r="C24" s="7">
        <f>X24</f>
        <v>5522005.4027794646</v>
      </c>
      <c r="E24" s="12">
        <f>E23</f>
        <v>422000</v>
      </c>
      <c r="F24" s="12">
        <f>E24+F23</f>
        <v>823904.76190476189</v>
      </c>
      <c r="G24" s="12">
        <f t="shared" ref="G24" si="38">F24+G23</f>
        <v>1206671.2018140589</v>
      </c>
      <c r="H24" s="12">
        <f t="shared" ref="H24" si="39">G24+H23</f>
        <v>1571210.6683943418</v>
      </c>
      <c r="I24" s="12">
        <f t="shared" ref="I24" si="40">H24+I23</f>
        <v>1918391.1127565159</v>
      </c>
      <c r="J24" s="12">
        <f t="shared" ref="J24" si="41">I24+J23</f>
        <v>2249039.1550062057</v>
      </c>
      <c r="K24" s="12">
        <f t="shared" ref="K24" si="42">J24+K23</f>
        <v>2563942.0523868622</v>
      </c>
      <c r="L24" s="12">
        <f t="shared" ref="L24" si="43">K24+L23</f>
        <v>2863849.5737017733</v>
      </c>
      <c r="M24" s="12">
        <f t="shared" ref="M24" si="44">L24+M23</f>
        <v>3149475.7844778793</v>
      </c>
      <c r="N24" s="12">
        <f t="shared" ref="N24" si="45">M24+N23</f>
        <v>3421500.7471217895</v>
      </c>
      <c r="O24" s="12">
        <f t="shared" ref="O24" si="46">N24+O23</f>
        <v>3680572.1401159898</v>
      </c>
      <c r="P24" s="12">
        <f t="shared" ref="P24" si="47">O24+P23</f>
        <v>3927306.8001104663</v>
      </c>
      <c r="Q24" s="12">
        <f t="shared" ref="Q24" si="48">P24+Q23</f>
        <v>4162292.1905813962</v>
      </c>
      <c r="R24" s="12">
        <f t="shared" ref="R24" si="49">Q24+R23</f>
        <v>4386087.8005537102</v>
      </c>
      <c r="S24" s="12">
        <f t="shared" ref="S24" si="50">R24+S23</f>
        <v>4599226.4767178185</v>
      </c>
      <c r="T24" s="12">
        <f t="shared" ref="T24" si="51">S24+T23</f>
        <v>4802215.6921122074</v>
      </c>
      <c r="U24" s="12">
        <f t="shared" ref="U24" si="52">T24+U23</f>
        <v>4995538.7543925783</v>
      </c>
      <c r="V24" s="12">
        <f t="shared" ref="V24" si="53">U24+V23</f>
        <v>5179655.9565643603</v>
      </c>
      <c r="W24" s="12">
        <f t="shared" ref="W24" si="54">V24+W23</f>
        <v>5355005.672918438</v>
      </c>
      <c r="X24" s="13">
        <f t="shared" ref="X24" si="55">W24+X23</f>
        <v>5522005.4027794646</v>
      </c>
    </row>
    <row r="25" spans="1:27" ht="15" thickTop="1" x14ac:dyDescent="0.3"/>
    <row r="26" spans="1:27" x14ac:dyDescent="0.3">
      <c r="A26" s="2">
        <f>A19+1</f>
        <v>7</v>
      </c>
      <c r="B26" s="2" t="s">
        <v>131</v>
      </c>
      <c r="C26" s="14">
        <f>'3.scen. - Novadi'!$S$7</f>
        <v>448950</v>
      </c>
      <c r="D26" s="1"/>
      <c r="E26" s="12">
        <f t="shared" ref="E26:J26" si="56">$C26</f>
        <v>448950</v>
      </c>
      <c r="F26" s="12">
        <f t="shared" si="56"/>
        <v>448950</v>
      </c>
      <c r="G26" s="12">
        <f t="shared" si="56"/>
        <v>448950</v>
      </c>
      <c r="H26" s="12">
        <f t="shared" si="56"/>
        <v>448950</v>
      </c>
      <c r="I26" s="12">
        <f t="shared" si="56"/>
        <v>448950</v>
      </c>
      <c r="J26" s="12">
        <f t="shared" si="56"/>
        <v>448950</v>
      </c>
      <c r="K26" s="12">
        <f t="shared" ref="K26:X26" si="57">$C26</f>
        <v>448950</v>
      </c>
      <c r="L26" s="12">
        <f t="shared" si="57"/>
        <v>448950</v>
      </c>
      <c r="M26" s="12">
        <f t="shared" si="57"/>
        <v>448950</v>
      </c>
      <c r="N26" s="12">
        <f t="shared" si="57"/>
        <v>448950</v>
      </c>
      <c r="O26" s="12">
        <f t="shared" si="57"/>
        <v>448950</v>
      </c>
      <c r="P26" s="12">
        <f t="shared" si="57"/>
        <v>448950</v>
      </c>
      <c r="Q26" s="12">
        <f t="shared" si="57"/>
        <v>448950</v>
      </c>
      <c r="R26" s="12">
        <f t="shared" si="57"/>
        <v>448950</v>
      </c>
      <c r="S26" s="12">
        <f t="shared" si="57"/>
        <v>448950</v>
      </c>
      <c r="T26" s="12">
        <f t="shared" si="57"/>
        <v>448950</v>
      </c>
      <c r="U26" s="12">
        <f t="shared" si="57"/>
        <v>448950</v>
      </c>
      <c r="V26" s="12">
        <f t="shared" si="57"/>
        <v>448950</v>
      </c>
      <c r="W26" s="12">
        <f t="shared" si="57"/>
        <v>448950</v>
      </c>
      <c r="X26" s="12">
        <f t="shared" si="57"/>
        <v>448950</v>
      </c>
    </row>
    <row r="27" spans="1:27" ht="15" thickBot="1" x14ac:dyDescent="0.35">
      <c r="A27" s="2"/>
      <c r="B27" s="2" t="s">
        <v>10</v>
      </c>
      <c r="C27" s="2"/>
      <c r="D27" s="2"/>
      <c r="E27" s="12">
        <f t="shared" ref="E27:X27" si="58">E26/E$3</f>
        <v>427571.42857142858</v>
      </c>
      <c r="F27" s="12">
        <f t="shared" si="58"/>
        <v>407210.88435374148</v>
      </c>
      <c r="G27" s="12">
        <f t="shared" si="58"/>
        <v>387819.88986070617</v>
      </c>
      <c r="H27" s="12">
        <f t="shared" si="58"/>
        <v>369352.27605781535</v>
      </c>
      <c r="I27" s="12">
        <f t="shared" si="58"/>
        <v>351764.0724360146</v>
      </c>
      <c r="J27" s="12">
        <f t="shared" si="58"/>
        <v>335013.40232001391</v>
      </c>
      <c r="K27" s="12">
        <f t="shared" si="58"/>
        <v>319060.38316191797</v>
      </c>
      <c r="L27" s="12">
        <f t="shared" si="58"/>
        <v>303867.03158277902</v>
      </c>
      <c r="M27" s="12">
        <f t="shared" si="58"/>
        <v>289397.17293598002</v>
      </c>
      <c r="N27" s="12">
        <f t="shared" si="58"/>
        <v>275616.3551771238</v>
      </c>
      <c r="O27" s="12">
        <f t="shared" si="58"/>
        <v>262491.76683535601</v>
      </c>
      <c r="P27" s="12">
        <f t="shared" si="58"/>
        <v>249992.15889081522</v>
      </c>
      <c r="Q27" s="12">
        <f t="shared" si="58"/>
        <v>238087.77037220495</v>
      </c>
      <c r="R27" s="12">
        <f t="shared" si="58"/>
        <v>226750.25749733803</v>
      </c>
      <c r="S27" s="12">
        <f t="shared" si="58"/>
        <v>215952.62618794097</v>
      </c>
      <c r="T27" s="12">
        <f t="shared" si="58"/>
        <v>205669.16779803901</v>
      </c>
      <c r="U27" s="12">
        <f t="shared" si="58"/>
        <v>195875.39790289427</v>
      </c>
      <c r="V27" s="12">
        <f t="shared" si="58"/>
        <v>186547.99800275645</v>
      </c>
      <c r="W27" s="12">
        <f t="shared" si="58"/>
        <v>177664.7600026252</v>
      </c>
      <c r="X27" s="12">
        <f t="shared" si="58"/>
        <v>169204.53333583352</v>
      </c>
      <c r="Z27" s="5"/>
      <c r="AA27" s="4"/>
    </row>
    <row r="28" spans="1:27" ht="15.6" thickTop="1" thickBot="1" x14ac:dyDescent="0.35">
      <c r="A28" s="2"/>
      <c r="B28" s="2" t="s">
        <v>11</v>
      </c>
      <c r="C28" s="7">
        <f>X28</f>
        <v>5594909.3332833238</v>
      </c>
      <c r="D28" s="2"/>
      <c r="E28" s="12">
        <f>E27</f>
        <v>427571.42857142858</v>
      </c>
      <c r="F28" s="12">
        <f t="shared" ref="F28:X28" si="59">E28+F27</f>
        <v>834782.31292517006</v>
      </c>
      <c r="G28" s="12">
        <f t="shared" si="59"/>
        <v>1222602.2027858761</v>
      </c>
      <c r="H28" s="12">
        <f t="shared" si="59"/>
        <v>1591954.4788436915</v>
      </c>
      <c r="I28" s="12">
        <f t="shared" si="59"/>
        <v>1943718.5512797062</v>
      </c>
      <c r="J28" s="12">
        <f t="shared" si="59"/>
        <v>2278731.9535997203</v>
      </c>
      <c r="K28" s="12">
        <f t="shared" si="59"/>
        <v>2597792.3367616381</v>
      </c>
      <c r="L28" s="12">
        <f t="shared" si="59"/>
        <v>2901659.3683444168</v>
      </c>
      <c r="M28" s="12">
        <f t="shared" si="59"/>
        <v>3191056.5412803967</v>
      </c>
      <c r="N28" s="12">
        <f t="shared" si="59"/>
        <v>3466672.8964575203</v>
      </c>
      <c r="O28" s="12">
        <f t="shared" si="59"/>
        <v>3729164.6632928764</v>
      </c>
      <c r="P28" s="12">
        <f t="shared" si="59"/>
        <v>3979156.8221836919</v>
      </c>
      <c r="Q28" s="12">
        <f t="shared" si="59"/>
        <v>4217244.5925558973</v>
      </c>
      <c r="R28" s="12">
        <f t="shared" si="59"/>
        <v>4443994.850053235</v>
      </c>
      <c r="S28" s="12">
        <f t="shared" si="59"/>
        <v>4659947.476241176</v>
      </c>
      <c r="T28" s="12">
        <f t="shared" si="59"/>
        <v>4865616.6440392146</v>
      </c>
      <c r="U28" s="12">
        <f t="shared" si="59"/>
        <v>5061492.0419421084</v>
      </c>
      <c r="V28" s="12">
        <f t="shared" si="59"/>
        <v>5248040.0399448648</v>
      </c>
      <c r="W28" s="12">
        <f t="shared" si="59"/>
        <v>5425704.79994749</v>
      </c>
      <c r="X28" s="13">
        <f t="shared" si="59"/>
        <v>5594909.3332833238</v>
      </c>
    </row>
    <row r="29" spans="1:27" ht="15" thickTop="1" x14ac:dyDescent="0.3">
      <c r="B29" s="2" t="s">
        <v>132</v>
      </c>
      <c r="C29" s="15">
        <f>'3.scen. - Novadi'!$O$7</f>
        <v>760350</v>
      </c>
      <c r="E29" s="12">
        <f>$C29</f>
        <v>760350</v>
      </c>
      <c r="F29" s="12">
        <f t="shared" ref="F29:X29" si="60">$C29</f>
        <v>760350</v>
      </c>
      <c r="G29" s="12">
        <f t="shared" si="60"/>
        <v>760350</v>
      </c>
      <c r="H29" s="12">
        <f t="shared" si="60"/>
        <v>760350</v>
      </c>
      <c r="I29" s="12">
        <f t="shared" si="60"/>
        <v>760350</v>
      </c>
      <c r="J29" s="12">
        <f t="shared" si="60"/>
        <v>760350</v>
      </c>
      <c r="K29" s="12">
        <f t="shared" si="60"/>
        <v>760350</v>
      </c>
      <c r="L29" s="12">
        <f t="shared" si="60"/>
        <v>760350</v>
      </c>
      <c r="M29" s="12">
        <f t="shared" si="60"/>
        <v>760350</v>
      </c>
      <c r="N29" s="12">
        <f t="shared" si="60"/>
        <v>760350</v>
      </c>
      <c r="O29" s="12">
        <f t="shared" si="60"/>
        <v>760350</v>
      </c>
      <c r="P29" s="12">
        <f t="shared" si="60"/>
        <v>760350</v>
      </c>
      <c r="Q29" s="12">
        <f t="shared" si="60"/>
        <v>760350</v>
      </c>
      <c r="R29" s="12">
        <f t="shared" si="60"/>
        <v>760350</v>
      </c>
      <c r="S29" s="12">
        <f t="shared" si="60"/>
        <v>760350</v>
      </c>
      <c r="T29" s="12">
        <f t="shared" si="60"/>
        <v>760350</v>
      </c>
      <c r="U29" s="12">
        <f t="shared" si="60"/>
        <v>760350</v>
      </c>
      <c r="V29" s="12">
        <f t="shared" si="60"/>
        <v>760350</v>
      </c>
      <c r="W29" s="12">
        <f t="shared" si="60"/>
        <v>760350</v>
      </c>
      <c r="X29" s="12">
        <f t="shared" si="60"/>
        <v>760350</v>
      </c>
    </row>
    <row r="30" spans="1:27" ht="15" thickBot="1" x14ac:dyDescent="0.35">
      <c r="B30" s="2" t="s">
        <v>10</v>
      </c>
      <c r="E30" s="12">
        <f t="shared" ref="E30:X30" si="61">E29/E$3</f>
        <v>724142.85714285716</v>
      </c>
      <c r="F30" s="12">
        <f t="shared" si="61"/>
        <v>689659.86394557822</v>
      </c>
      <c r="G30" s="12">
        <f t="shared" si="61"/>
        <v>656818.91804340773</v>
      </c>
      <c r="H30" s="12">
        <f t="shared" si="61"/>
        <v>625541.82670800737</v>
      </c>
      <c r="I30" s="12">
        <f t="shared" si="61"/>
        <v>595754.12067429267</v>
      </c>
      <c r="J30" s="12">
        <f t="shared" si="61"/>
        <v>567384.87683265971</v>
      </c>
      <c r="K30" s="12">
        <f t="shared" si="61"/>
        <v>540366.54936443781</v>
      </c>
      <c r="L30" s="12">
        <f t="shared" si="61"/>
        <v>514634.80891851214</v>
      </c>
      <c r="M30" s="12">
        <f t="shared" si="61"/>
        <v>490128.38944620203</v>
      </c>
      <c r="N30" s="12">
        <f t="shared" si="61"/>
        <v>466788.94232971623</v>
      </c>
      <c r="O30" s="12">
        <f t="shared" si="61"/>
        <v>444560.89745687257</v>
      </c>
      <c r="P30" s="12">
        <f t="shared" si="61"/>
        <v>423391.33091130719</v>
      </c>
      <c r="Q30" s="12">
        <f t="shared" si="61"/>
        <v>403229.83896314964</v>
      </c>
      <c r="R30" s="12">
        <f t="shared" si="61"/>
        <v>384028.41806014249</v>
      </c>
      <c r="S30" s="12">
        <f t="shared" si="61"/>
        <v>365741.350533469</v>
      </c>
      <c r="T30" s="12">
        <f t="shared" si="61"/>
        <v>348325.09574616095</v>
      </c>
      <c r="U30" s="12">
        <f t="shared" si="61"/>
        <v>331738.18642491515</v>
      </c>
      <c r="V30" s="12">
        <f t="shared" si="61"/>
        <v>315941.12992849061</v>
      </c>
      <c r="W30" s="12">
        <f t="shared" si="61"/>
        <v>300896.31421761011</v>
      </c>
      <c r="X30" s="12">
        <f t="shared" si="61"/>
        <v>286567.91830248584</v>
      </c>
    </row>
    <row r="31" spans="1:27" ht="15.6" thickTop="1" thickBot="1" x14ac:dyDescent="0.35">
      <c r="B31" s="2" t="s">
        <v>11</v>
      </c>
      <c r="C31" s="7">
        <f>X31</f>
        <v>9475641.6339502744</v>
      </c>
      <c r="E31" s="12">
        <f>E30</f>
        <v>724142.85714285716</v>
      </c>
      <c r="F31" s="12">
        <f>E31+F30</f>
        <v>1413802.7210884355</v>
      </c>
      <c r="G31" s="12">
        <f t="shared" ref="G31" si="62">F31+G30</f>
        <v>2070621.6391318431</v>
      </c>
      <c r="H31" s="12">
        <f t="shared" ref="H31" si="63">G31+H30</f>
        <v>2696163.4658398507</v>
      </c>
      <c r="I31" s="12">
        <f t="shared" ref="I31" si="64">H31+I30</f>
        <v>3291917.5865141433</v>
      </c>
      <c r="J31" s="12">
        <f t="shared" ref="J31" si="65">I31+J30</f>
        <v>3859302.4633468031</v>
      </c>
      <c r="K31" s="12">
        <f t="shared" ref="K31" si="66">J31+K30</f>
        <v>4399669.0127112409</v>
      </c>
      <c r="L31" s="12">
        <f t="shared" ref="L31" si="67">K31+L30</f>
        <v>4914303.8216297533</v>
      </c>
      <c r="M31" s="12">
        <f t="shared" ref="M31" si="68">L31+M30</f>
        <v>5404432.2110759551</v>
      </c>
      <c r="N31" s="12">
        <f t="shared" ref="N31" si="69">M31+N30</f>
        <v>5871221.153405671</v>
      </c>
      <c r="O31" s="12">
        <f t="shared" ref="O31" si="70">N31+O30</f>
        <v>6315782.0508625433</v>
      </c>
      <c r="P31" s="12">
        <f t="shared" ref="P31" si="71">O31+P30</f>
        <v>6739173.3817738509</v>
      </c>
      <c r="Q31" s="12">
        <f t="shared" ref="Q31" si="72">P31+Q30</f>
        <v>7142403.2207370009</v>
      </c>
      <c r="R31" s="12">
        <f t="shared" ref="R31" si="73">Q31+R30</f>
        <v>7526431.6387971435</v>
      </c>
      <c r="S31" s="12">
        <f t="shared" ref="S31" si="74">R31+S30</f>
        <v>7892172.9893306121</v>
      </c>
      <c r="T31" s="12">
        <f t="shared" ref="T31" si="75">S31+T30</f>
        <v>8240498.0850767735</v>
      </c>
      <c r="U31" s="12">
        <f t="shared" ref="U31" si="76">T31+U30</f>
        <v>8572236.2715016883</v>
      </c>
      <c r="V31" s="12">
        <f t="shared" ref="V31" si="77">U31+V30</f>
        <v>8888177.4014301784</v>
      </c>
      <c r="W31" s="12">
        <f t="shared" ref="W31" si="78">V31+W30</f>
        <v>9189073.7156477887</v>
      </c>
      <c r="X31" s="13">
        <f t="shared" ref="X31" si="79">W31+X30</f>
        <v>9475641.6339502744</v>
      </c>
    </row>
    <row r="32" spans="1:27" ht="15" thickTop="1" x14ac:dyDescent="0.3"/>
    <row r="33" spans="1:27" x14ac:dyDescent="0.3">
      <c r="A33" s="2">
        <f>A26+1</f>
        <v>8</v>
      </c>
      <c r="B33" s="2" t="s">
        <v>131</v>
      </c>
      <c r="C33" s="14">
        <f>'3.scen. - Novadi'!$S$8</f>
        <v>364500</v>
      </c>
      <c r="D33" s="1"/>
      <c r="E33" s="12">
        <f t="shared" ref="E33:J33" si="80">$C33</f>
        <v>364500</v>
      </c>
      <c r="F33" s="12">
        <f t="shared" si="80"/>
        <v>364500</v>
      </c>
      <c r="G33" s="12">
        <f t="shared" si="80"/>
        <v>364500</v>
      </c>
      <c r="H33" s="12">
        <f t="shared" si="80"/>
        <v>364500</v>
      </c>
      <c r="I33" s="12">
        <f t="shared" si="80"/>
        <v>364500</v>
      </c>
      <c r="J33" s="12">
        <f t="shared" si="80"/>
        <v>364500</v>
      </c>
      <c r="K33" s="12">
        <f t="shared" ref="K33:X33" si="81">$C33</f>
        <v>364500</v>
      </c>
      <c r="L33" s="12">
        <f t="shared" si="81"/>
        <v>364500</v>
      </c>
      <c r="M33" s="12">
        <f t="shared" si="81"/>
        <v>364500</v>
      </c>
      <c r="N33" s="12">
        <f t="shared" si="81"/>
        <v>364500</v>
      </c>
      <c r="O33" s="12">
        <f t="shared" si="81"/>
        <v>364500</v>
      </c>
      <c r="P33" s="12">
        <f t="shared" si="81"/>
        <v>364500</v>
      </c>
      <c r="Q33" s="12">
        <f t="shared" si="81"/>
        <v>364500</v>
      </c>
      <c r="R33" s="12">
        <f t="shared" si="81"/>
        <v>364500</v>
      </c>
      <c r="S33" s="12">
        <f t="shared" si="81"/>
        <v>364500</v>
      </c>
      <c r="T33" s="12">
        <f t="shared" si="81"/>
        <v>364500</v>
      </c>
      <c r="U33" s="12">
        <f t="shared" si="81"/>
        <v>364500</v>
      </c>
      <c r="V33" s="12">
        <f t="shared" si="81"/>
        <v>364500</v>
      </c>
      <c r="W33" s="12">
        <f t="shared" si="81"/>
        <v>364500</v>
      </c>
      <c r="X33" s="12">
        <f t="shared" si="81"/>
        <v>364500</v>
      </c>
    </row>
    <row r="34" spans="1:27" ht="15" thickBot="1" x14ac:dyDescent="0.35">
      <c r="A34" s="2"/>
      <c r="B34" s="2" t="s">
        <v>10</v>
      </c>
      <c r="C34" s="2"/>
      <c r="D34" s="2"/>
      <c r="E34" s="12">
        <f t="shared" ref="E34:X34" si="82">E33/E$3</f>
        <v>347142.8571428571</v>
      </c>
      <c r="F34" s="12">
        <f t="shared" si="82"/>
        <v>330612.24489795917</v>
      </c>
      <c r="G34" s="12">
        <f t="shared" si="82"/>
        <v>314868.80466472299</v>
      </c>
      <c r="H34" s="12">
        <f t="shared" si="82"/>
        <v>299875.05206164095</v>
      </c>
      <c r="I34" s="12">
        <f t="shared" si="82"/>
        <v>285595.28767775325</v>
      </c>
      <c r="J34" s="12">
        <f t="shared" si="82"/>
        <v>271995.51207405067</v>
      </c>
      <c r="K34" s="12">
        <f t="shared" si="82"/>
        <v>259043.34483242923</v>
      </c>
      <c r="L34" s="12">
        <f t="shared" si="82"/>
        <v>246707.94745945639</v>
      </c>
      <c r="M34" s="12">
        <f t="shared" si="82"/>
        <v>234959.94996138703</v>
      </c>
      <c r="N34" s="12">
        <f t="shared" si="82"/>
        <v>223771.38091560671</v>
      </c>
      <c r="O34" s="12">
        <f t="shared" si="82"/>
        <v>213115.60087200638</v>
      </c>
      <c r="P34" s="12">
        <f t="shared" si="82"/>
        <v>202967.23892572033</v>
      </c>
      <c r="Q34" s="12">
        <f t="shared" si="82"/>
        <v>193302.13231020985</v>
      </c>
      <c r="R34" s="12">
        <f t="shared" si="82"/>
        <v>184097.26886686651</v>
      </c>
      <c r="S34" s="12">
        <f t="shared" si="82"/>
        <v>175330.73225415856</v>
      </c>
      <c r="T34" s="12">
        <f t="shared" si="82"/>
        <v>166981.64976586527</v>
      </c>
      <c r="U34" s="12">
        <f t="shared" si="82"/>
        <v>159030.14263415738</v>
      </c>
      <c r="V34" s="12">
        <f t="shared" si="82"/>
        <v>151457.27869919752</v>
      </c>
      <c r="W34" s="12">
        <f t="shared" si="82"/>
        <v>144245.02733256907</v>
      </c>
      <c r="X34" s="12">
        <f t="shared" si="82"/>
        <v>137376.21650720862</v>
      </c>
      <c r="Z34" s="5"/>
      <c r="AA34" s="4"/>
    </row>
    <row r="35" spans="1:27" ht="15.6" thickTop="1" thickBot="1" x14ac:dyDescent="0.35">
      <c r="A35" s="2"/>
      <c r="B35" s="2" t="s">
        <v>11</v>
      </c>
      <c r="C35" s="7">
        <f>X35</f>
        <v>4542475.6698558237</v>
      </c>
      <c r="D35" s="2"/>
      <c r="E35" s="12">
        <f>E34</f>
        <v>347142.8571428571</v>
      </c>
      <c r="F35" s="12">
        <f t="shared" ref="F35:X35" si="83">E35+F34</f>
        <v>677755.10204081633</v>
      </c>
      <c r="G35" s="12">
        <f t="shared" si="83"/>
        <v>992623.90670553932</v>
      </c>
      <c r="H35" s="12">
        <f t="shared" si="83"/>
        <v>1292498.9587671803</v>
      </c>
      <c r="I35" s="12">
        <f t="shared" si="83"/>
        <v>1578094.2464449336</v>
      </c>
      <c r="J35" s="12">
        <f t="shared" si="83"/>
        <v>1850089.7585189843</v>
      </c>
      <c r="K35" s="12">
        <f t="shared" si="83"/>
        <v>2109133.1033514137</v>
      </c>
      <c r="L35" s="12">
        <f t="shared" si="83"/>
        <v>2355841.0508108702</v>
      </c>
      <c r="M35" s="12">
        <f t="shared" si="83"/>
        <v>2590801.0007722573</v>
      </c>
      <c r="N35" s="12">
        <f t="shared" si="83"/>
        <v>2814572.3816878642</v>
      </c>
      <c r="O35" s="12">
        <f t="shared" si="83"/>
        <v>3027687.9825598705</v>
      </c>
      <c r="P35" s="12">
        <f t="shared" si="83"/>
        <v>3230655.2214855906</v>
      </c>
      <c r="Q35" s="12">
        <f t="shared" si="83"/>
        <v>3423957.3537958004</v>
      </c>
      <c r="R35" s="12">
        <f t="shared" si="83"/>
        <v>3608054.6226626667</v>
      </c>
      <c r="S35" s="12">
        <f t="shared" si="83"/>
        <v>3783385.3549168254</v>
      </c>
      <c r="T35" s="12">
        <f t="shared" si="83"/>
        <v>3950367.0046826908</v>
      </c>
      <c r="U35" s="12">
        <f t="shared" si="83"/>
        <v>4109397.1473168484</v>
      </c>
      <c r="V35" s="12">
        <f t="shared" si="83"/>
        <v>4260854.4260160457</v>
      </c>
      <c r="W35" s="12">
        <f t="shared" si="83"/>
        <v>4405099.4533486152</v>
      </c>
      <c r="X35" s="13">
        <f t="shared" si="83"/>
        <v>4542475.6698558237</v>
      </c>
    </row>
    <row r="36" spans="1:27" ht="15" thickTop="1" x14ac:dyDescent="0.3">
      <c r="B36" s="2" t="s">
        <v>132</v>
      </c>
      <c r="C36" s="15">
        <f>'3.scen. - Novadi'!$O$8</f>
        <v>506400</v>
      </c>
      <c r="E36" s="12">
        <f>$C36</f>
        <v>506400</v>
      </c>
      <c r="F36" s="12">
        <f t="shared" ref="F36:X36" si="84">$C36</f>
        <v>506400</v>
      </c>
      <c r="G36" s="12">
        <f t="shared" si="84"/>
        <v>506400</v>
      </c>
      <c r="H36" s="12">
        <f t="shared" si="84"/>
        <v>506400</v>
      </c>
      <c r="I36" s="12">
        <f t="shared" si="84"/>
        <v>506400</v>
      </c>
      <c r="J36" s="12">
        <f t="shared" si="84"/>
        <v>506400</v>
      </c>
      <c r="K36" s="12">
        <f t="shared" si="84"/>
        <v>506400</v>
      </c>
      <c r="L36" s="12">
        <f t="shared" si="84"/>
        <v>506400</v>
      </c>
      <c r="M36" s="12">
        <f t="shared" si="84"/>
        <v>506400</v>
      </c>
      <c r="N36" s="12">
        <f t="shared" si="84"/>
        <v>506400</v>
      </c>
      <c r="O36" s="12">
        <f t="shared" si="84"/>
        <v>506400</v>
      </c>
      <c r="P36" s="12">
        <f t="shared" si="84"/>
        <v>506400</v>
      </c>
      <c r="Q36" s="12">
        <f t="shared" si="84"/>
        <v>506400</v>
      </c>
      <c r="R36" s="12">
        <f t="shared" si="84"/>
        <v>506400</v>
      </c>
      <c r="S36" s="12">
        <f t="shared" si="84"/>
        <v>506400</v>
      </c>
      <c r="T36" s="12">
        <f t="shared" si="84"/>
        <v>506400</v>
      </c>
      <c r="U36" s="12">
        <f t="shared" si="84"/>
        <v>506400</v>
      </c>
      <c r="V36" s="12">
        <f t="shared" si="84"/>
        <v>506400</v>
      </c>
      <c r="W36" s="12">
        <f t="shared" si="84"/>
        <v>506400</v>
      </c>
      <c r="X36" s="12">
        <f t="shared" si="84"/>
        <v>506400</v>
      </c>
    </row>
    <row r="37" spans="1:27" ht="15" thickBot="1" x14ac:dyDescent="0.35">
      <c r="B37" s="2" t="s">
        <v>10</v>
      </c>
      <c r="E37" s="12">
        <f t="shared" ref="E37:X37" si="85">E36/E$3</f>
        <v>482285.71428571426</v>
      </c>
      <c r="F37" s="12">
        <f t="shared" si="85"/>
        <v>459319.72789115645</v>
      </c>
      <c r="G37" s="12">
        <f t="shared" si="85"/>
        <v>437447.35989633942</v>
      </c>
      <c r="H37" s="12">
        <f t="shared" si="85"/>
        <v>416616.53323460894</v>
      </c>
      <c r="I37" s="12">
        <f t="shared" si="85"/>
        <v>396777.65069962753</v>
      </c>
      <c r="J37" s="12">
        <f t="shared" si="85"/>
        <v>377883.4768567881</v>
      </c>
      <c r="K37" s="12">
        <f t="shared" si="85"/>
        <v>359889.02557789342</v>
      </c>
      <c r="L37" s="12">
        <f t="shared" si="85"/>
        <v>342751.45293132711</v>
      </c>
      <c r="M37" s="12">
        <f t="shared" si="85"/>
        <v>326429.95517269243</v>
      </c>
      <c r="N37" s="12">
        <f t="shared" si="85"/>
        <v>310885.6715930404</v>
      </c>
      <c r="O37" s="12">
        <f t="shared" si="85"/>
        <v>296081.59199337184</v>
      </c>
      <c r="P37" s="12">
        <f t="shared" si="85"/>
        <v>281982.468565116</v>
      </c>
      <c r="Q37" s="12">
        <f t="shared" si="85"/>
        <v>268554.73196677712</v>
      </c>
      <c r="R37" s="12">
        <f t="shared" si="85"/>
        <v>255766.41139693058</v>
      </c>
      <c r="S37" s="12">
        <f t="shared" si="85"/>
        <v>243587.05847326719</v>
      </c>
      <c r="T37" s="12">
        <f t="shared" si="85"/>
        <v>231987.67473644493</v>
      </c>
      <c r="U37" s="12">
        <f t="shared" si="85"/>
        <v>220940.64260613802</v>
      </c>
      <c r="V37" s="12">
        <f t="shared" si="85"/>
        <v>210419.65962489333</v>
      </c>
      <c r="W37" s="12">
        <f t="shared" si="85"/>
        <v>200399.67583323177</v>
      </c>
      <c r="X37" s="12">
        <f t="shared" si="85"/>
        <v>190856.83412688738</v>
      </c>
    </row>
    <row r="38" spans="1:27" ht="15.6" thickTop="1" thickBot="1" x14ac:dyDescent="0.35">
      <c r="B38" s="2" t="s">
        <v>11</v>
      </c>
      <c r="C38" s="7">
        <f>X38</f>
        <v>6310863.3174622469</v>
      </c>
      <c r="E38" s="12">
        <f>E37</f>
        <v>482285.71428571426</v>
      </c>
      <c r="F38" s="12">
        <f>E38+F37</f>
        <v>941605.44217687077</v>
      </c>
      <c r="G38" s="12">
        <f t="shared" ref="G38" si="86">F38+G37</f>
        <v>1379052.8020732102</v>
      </c>
      <c r="H38" s="12">
        <f t="shared" ref="H38" si="87">G38+H37</f>
        <v>1795669.3353078193</v>
      </c>
      <c r="I38" s="12">
        <f t="shared" ref="I38" si="88">H38+I37</f>
        <v>2192446.9860074469</v>
      </c>
      <c r="J38" s="12">
        <f t="shared" ref="J38" si="89">I38+J37</f>
        <v>2570330.462864235</v>
      </c>
      <c r="K38" s="12">
        <f t="shared" ref="K38" si="90">J38+K37</f>
        <v>2930219.4884421285</v>
      </c>
      <c r="L38" s="12">
        <f t="shared" ref="L38" si="91">K38+L37</f>
        <v>3272970.9413734558</v>
      </c>
      <c r="M38" s="12">
        <f t="shared" ref="M38" si="92">L38+M37</f>
        <v>3599400.8965461482</v>
      </c>
      <c r="N38" s="12">
        <f t="shared" ref="N38" si="93">M38+N37</f>
        <v>3910286.5681391885</v>
      </c>
      <c r="O38" s="12">
        <f t="shared" ref="O38" si="94">N38+O37</f>
        <v>4206368.1601325599</v>
      </c>
      <c r="P38" s="12">
        <f t="shared" ref="P38" si="95">O38+P37</f>
        <v>4488350.6286976757</v>
      </c>
      <c r="Q38" s="12">
        <f t="shared" ref="Q38" si="96">P38+Q37</f>
        <v>4756905.3606644524</v>
      </c>
      <c r="R38" s="12">
        <f t="shared" ref="R38" si="97">Q38+R37</f>
        <v>5012671.7720613834</v>
      </c>
      <c r="S38" s="12">
        <f t="shared" ref="S38" si="98">R38+S37</f>
        <v>5256258.8305346509</v>
      </c>
      <c r="T38" s="12">
        <f t="shared" ref="T38" si="99">S38+T37</f>
        <v>5488246.5052710958</v>
      </c>
      <c r="U38" s="12">
        <f t="shared" ref="U38" si="100">T38+U37</f>
        <v>5709187.147877234</v>
      </c>
      <c r="V38" s="12">
        <f t="shared" ref="V38" si="101">U38+V37</f>
        <v>5919606.8075021273</v>
      </c>
      <c r="W38" s="12">
        <f t="shared" ref="W38" si="102">V38+W37</f>
        <v>6120006.483335359</v>
      </c>
      <c r="X38" s="13">
        <f t="shared" ref="X38" si="103">W38+X37</f>
        <v>6310863.3174622469</v>
      </c>
    </row>
    <row r="39" spans="1:27" ht="15" thickTop="1" x14ac:dyDescent="0.3"/>
    <row r="40" spans="1:27" x14ac:dyDescent="0.3">
      <c r="A40" s="2">
        <f>A33+1</f>
        <v>9</v>
      </c>
      <c r="B40" s="2" t="s">
        <v>131</v>
      </c>
      <c r="C40" s="14">
        <f>'3.scen. - Novadi'!$S$9</f>
        <v>767970</v>
      </c>
      <c r="D40" s="1"/>
      <c r="E40" s="12">
        <f t="shared" ref="E40:J40" si="104">$C40</f>
        <v>767970</v>
      </c>
      <c r="F40" s="12">
        <f t="shared" si="104"/>
        <v>767970</v>
      </c>
      <c r="G40" s="12">
        <f t="shared" si="104"/>
        <v>767970</v>
      </c>
      <c r="H40" s="12">
        <f t="shared" si="104"/>
        <v>767970</v>
      </c>
      <c r="I40" s="12">
        <f t="shared" si="104"/>
        <v>767970</v>
      </c>
      <c r="J40" s="12">
        <f t="shared" si="104"/>
        <v>767970</v>
      </c>
      <c r="K40" s="12">
        <f t="shared" ref="K40:X40" si="105">$C40</f>
        <v>767970</v>
      </c>
      <c r="L40" s="12">
        <f t="shared" si="105"/>
        <v>767970</v>
      </c>
      <c r="M40" s="12">
        <f t="shared" si="105"/>
        <v>767970</v>
      </c>
      <c r="N40" s="12">
        <f t="shared" si="105"/>
        <v>767970</v>
      </c>
      <c r="O40" s="12">
        <f t="shared" si="105"/>
        <v>767970</v>
      </c>
      <c r="P40" s="12">
        <f t="shared" si="105"/>
        <v>767970</v>
      </c>
      <c r="Q40" s="12">
        <f t="shared" si="105"/>
        <v>767970</v>
      </c>
      <c r="R40" s="12">
        <f t="shared" si="105"/>
        <v>767970</v>
      </c>
      <c r="S40" s="12">
        <f t="shared" si="105"/>
        <v>767970</v>
      </c>
      <c r="T40" s="12">
        <f t="shared" si="105"/>
        <v>767970</v>
      </c>
      <c r="U40" s="12">
        <f t="shared" si="105"/>
        <v>767970</v>
      </c>
      <c r="V40" s="12">
        <f t="shared" si="105"/>
        <v>767970</v>
      </c>
      <c r="W40" s="12">
        <f t="shared" si="105"/>
        <v>767970</v>
      </c>
      <c r="X40" s="12">
        <f t="shared" si="105"/>
        <v>767970</v>
      </c>
    </row>
    <row r="41" spans="1:27" ht="15" thickBot="1" x14ac:dyDescent="0.35">
      <c r="A41" s="2"/>
      <c r="B41" s="2" t="s">
        <v>10</v>
      </c>
      <c r="C41" s="2"/>
      <c r="D41" s="2"/>
      <c r="E41" s="12">
        <f t="shared" ref="E41:X41" si="106">E40/E$3</f>
        <v>731400</v>
      </c>
      <c r="F41" s="12">
        <f t="shared" si="106"/>
        <v>696571.42857142852</v>
      </c>
      <c r="G41" s="12">
        <f t="shared" si="106"/>
        <v>663401.36054421763</v>
      </c>
      <c r="H41" s="12">
        <f t="shared" si="106"/>
        <v>631810.81956592144</v>
      </c>
      <c r="I41" s="12">
        <f t="shared" si="106"/>
        <v>601724.59006278228</v>
      </c>
      <c r="J41" s="12">
        <f t="shared" si="106"/>
        <v>573071.03815503081</v>
      </c>
      <c r="K41" s="12">
        <f t="shared" si="106"/>
        <v>545781.94110002927</v>
      </c>
      <c r="L41" s="12">
        <f t="shared" si="106"/>
        <v>519792.32485717075</v>
      </c>
      <c r="M41" s="12">
        <f t="shared" si="106"/>
        <v>495040.30938778166</v>
      </c>
      <c r="N41" s="12">
        <f t="shared" si="106"/>
        <v>471466.96132169681</v>
      </c>
      <c r="O41" s="12">
        <f t="shared" si="106"/>
        <v>449016.15363971121</v>
      </c>
      <c r="P41" s="12">
        <f t="shared" si="106"/>
        <v>427634.43203782017</v>
      </c>
      <c r="Q41" s="12">
        <f t="shared" si="106"/>
        <v>407270.88765506679</v>
      </c>
      <c r="R41" s="12">
        <f t="shared" si="106"/>
        <v>387877.03586196835</v>
      </c>
      <c r="S41" s="12">
        <f t="shared" si="106"/>
        <v>369406.70082092221</v>
      </c>
      <c r="T41" s="12">
        <f t="shared" si="106"/>
        <v>351815.90554373543</v>
      </c>
      <c r="U41" s="12">
        <f t="shared" si="106"/>
        <v>335062.7671845099</v>
      </c>
      <c r="V41" s="12">
        <f t="shared" si="106"/>
        <v>319107.39731858083</v>
      </c>
      <c r="W41" s="12">
        <f t="shared" si="106"/>
        <v>303911.80697007698</v>
      </c>
      <c r="X41" s="12">
        <f t="shared" si="106"/>
        <v>289439.81616197806</v>
      </c>
      <c r="Z41" s="5"/>
      <c r="AA41" s="4"/>
    </row>
    <row r="42" spans="1:27" ht="15.6" thickTop="1" thickBot="1" x14ac:dyDescent="0.35">
      <c r="A42" s="2"/>
      <c r="B42" s="2" t="s">
        <v>11</v>
      </c>
      <c r="C42" s="7">
        <f>X42</f>
        <v>9570603.6767604314</v>
      </c>
      <c r="D42" s="2"/>
      <c r="E42" s="12">
        <f>E41</f>
        <v>731400</v>
      </c>
      <c r="F42" s="12">
        <f t="shared" ref="F42:X42" si="107">E42+F41</f>
        <v>1427971.4285714286</v>
      </c>
      <c r="G42" s="12">
        <f t="shared" si="107"/>
        <v>2091372.7891156464</v>
      </c>
      <c r="H42" s="12">
        <f t="shared" si="107"/>
        <v>2723183.6086815679</v>
      </c>
      <c r="I42" s="12">
        <f t="shared" si="107"/>
        <v>3324908.1987443501</v>
      </c>
      <c r="J42" s="12">
        <f t="shared" si="107"/>
        <v>3897979.236899381</v>
      </c>
      <c r="K42" s="12">
        <f t="shared" si="107"/>
        <v>4443761.1779994108</v>
      </c>
      <c r="L42" s="12">
        <f t="shared" si="107"/>
        <v>4963553.5028565815</v>
      </c>
      <c r="M42" s="12">
        <f t="shared" si="107"/>
        <v>5458593.8122443631</v>
      </c>
      <c r="N42" s="12">
        <f t="shared" si="107"/>
        <v>5930060.7735660598</v>
      </c>
      <c r="O42" s="12">
        <f t="shared" si="107"/>
        <v>6379076.9272057712</v>
      </c>
      <c r="P42" s="12">
        <f t="shared" si="107"/>
        <v>6806711.3592435913</v>
      </c>
      <c r="Q42" s="12">
        <f t="shared" si="107"/>
        <v>7213982.2468986586</v>
      </c>
      <c r="R42" s="12">
        <f t="shared" si="107"/>
        <v>7601859.2827606266</v>
      </c>
      <c r="S42" s="12">
        <f t="shared" si="107"/>
        <v>7971265.9835815486</v>
      </c>
      <c r="T42" s="12">
        <f t="shared" si="107"/>
        <v>8323081.8891252838</v>
      </c>
      <c r="U42" s="12">
        <f t="shared" si="107"/>
        <v>8658144.6563097946</v>
      </c>
      <c r="V42" s="12">
        <f t="shared" si="107"/>
        <v>8977252.0536283758</v>
      </c>
      <c r="W42" s="12">
        <f t="shared" si="107"/>
        <v>9281163.8605984524</v>
      </c>
      <c r="X42" s="13">
        <f t="shared" si="107"/>
        <v>9570603.6767604314</v>
      </c>
    </row>
    <row r="43" spans="1:27" ht="15" thickTop="1" x14ac:dyDescent="0.3">
      <c r="B43" s="2" t="s">
        <v>132</v>
      </c>
      <c r="C43" s="15">
        <f>'3.scen. - Novadi'!$O$9</f>
        <v>761250</v>
      </c>
      <c r="E43" s="12">
        <f>$C43</f>
        <v>761250</v>
      </c>
      <c r="F43" s="12">
        <f t="shared" ref="F43:X43" si="108">$C43</f>
        <v>761250</v>
      </c>
      <c r="G43" s="12">
        <f t="shared" si="108"/>
        <v>761250</v>
      </c>
      <c r="H43" s="12">
        <f t="shared" si="108"/>
        <v>761250</v>
      </c>
      <c r="I43" s="12">
        <f t="shared" si="108"/>
        <v>761250</v>
      </c>
      <c r="J43" s="12">
        <f t="shared" si="108"/>
        <v>761250</v>
      </c>
      <c r="K43" s="12">
        <f t="shared" si="108"/>
        <v>761250</v>
      </c>
      <c r="L43" s="12">
        <f t="shared" si="108"/>
        <v>761250</v>
      </c>
      <c r="M43" s="12">
        <f t="shared" si="108"/>
        <v>761250</v>
      </c>
      <c r="N43" s="12">
        <f t="shared" si="108"/>
        <v>761250</v>
      </c>
      <c r="O43" s="12">
        <f t="shared" si="108"/>
        <v>761250</v>
      </c>
      <c r="P43" s="12">
        <f t="shared" si="108"/>
        <v>761250</v>
      </c>
      <c r="Q43" s="12">
        <f t="shared" si="108"/>
        <v>761250</v>
      </c>
      <c r="R43" s="12">
        <f t="shared" si="108"/>
        <v>761250</v>
      </c>
      <c r="S43" s="12">
        <f t="shared" si="108"/>
        <v>761250</v>
      </c>
      <c r="T43" s="12">
        <f t="shared" si="108"/>
        <v>761250</v>
      </c>
      <c r="U43" s="12">
        <f t="shared" si="108"/>
        <v>761250</v>
      </c>
      <c r="V43" s="12">
        <f t="shared" si="108"/>
        <v>761250</v>
      </c>
      <c r="W43" s="12">
        <f t="shared" si="108"/>
        <v>761250</v>
      </c>
      <c r="X43" s="12">
        <f t="shared" si="108"/>
        <v>761250</v>
      </c>
    </row>
    <row r="44" spans="1:27" ht="15" thickBot="1" x14ac:dyDescent="0.35">
      <c r="B44" s="2" t="s">
        <v>10</v>
      </c>
      <c r="E44" s="12">
        <f t="shared" ref="E44:X44" si="109">E43/E$3</f>
        <v>725000</v>
      </c>
      <c r="F44" s="12">
        <f t="shared" si="109"/>
        <v>690476.19047619042</v>
      </c>
      <c r="G44" s="12">
        <f t="shared" si="109"/>
        <v>657596.37188208615</v>
      </c>
      <c r="H44" s="12">
        <f t="shared" si="109"/>
        <v>626282.25893532007</v>
      </c>
      <c r="I44" s="12">
        <f t="shared" si="109"/>
        <v>596459.29422411427</v>
      </c>
      <c r="J44" s="12">
        <f t="shared" si="109"/>
        <v>568056.47068963258</v>
      </c>
      <c r="K44" s="12">
        <f t="shared" si="109"/>
        <v>541006.16256155481</v>
      </c>
      <c r="L44" s="12">
        <f t="shared" si="109"/>
        <v>515243.96434433793</v>
      </c>
      <c r="M44" s="12">
        <f t="shared" si="109"/>
        <v>490708.53747079807</v>
      </c>
      <c r="N44" s="12">
        <f t="shared" si="109"/>
        <v>467341.46425790287</v>
      </c>
      <c r="O44" s="12">
        <f t="shared" si="109"/>
        <v>445087.10881705035</v>
      </c>
      <c r="P44" s="12">
        <f t="shared" si="109"/>
        <v>423892.48458766699</v>
      </c>
      <c r="Q44" s="12">
        <f t="shared" si="109"/>
        <v>403707.12817873043</v>
      </c>
      <c r="R44" s="12">
        <f t="shared" si="109"/>
        <v>384482.9792178385</v>
      </c>
      <c r="S44" s="12">
        <f t="shared" si="109"/>
        <v>366174.26592175092</v>
      </c>
      <c r="T44" s="12">
        <f t="shared" si="109"/>
        <v>348737.39611595322</v>
      </c>
      <c r="U44" s="12">
        <f t="shared" si="109"/>
        <v>332130.85344376491</v>
      </c>
      <c r="V44" s="12">
        <f t="shared" si="109"/>
        <v>316315.09851787135</v>
      </c>
      <c r="W44" s="12">
        <f t="shared" si="109"/>
        <v>301252.47477892513</v>
      </c>
      <c r="X44" s="12">
        <f t="shared" si="109"/>
        <v>286907.11883707152</v>
      </c>
    </row>
    <row r="45" spans="1:27" ht="15.6" thickTop="1" thickBot="1" x14ac:dyDescent="0.35">
      <c r="B45" s="2" t="s">
        <v>11</v>
      </c>
      <c r="C45" s="7">
        <f>X45</f>
        <v>9486857.623258559</v>
      </c>
      <c r="E45" s="12">
        <f>E44</f>
        <v>725000</v>
      </c>
      <c r="F45" s="12">
        <f>E45+F44</f>
        <v>1415476.1904761903</v>
      </c>
      <c r="G45" s="12">
        <f t="shared" ref="G45" si="110">F45+G44</f>
        <v>2073072.5623582765</v>
      </c>
      <c r="H45" s="12">
        <f t="shared" ref="H45" si="111">G45+H44</f>
        <v>2699354.8212935966</v>
      </c>
      <c r="I45" s="12">
        <f t="shared" ref="I45" si="112">H45+I44</f>
        <v>3295814.1155177108</v>
      </c>
      <c r="J45" s="12">
        <f t="shared" ref="J45" si="113">I45+J44</f>
        <v>3863870.5862073433</v>
      </c>
      <c r="K45" s="12">
        <f t="shared" ref="K45" si="114">J45+K44</f>
        <v>4404876.7487688977</v>
      </c>
      <c r="L45" s="12">
        <f t="shared" ref="L45" si="115">K45+L44</f>
        <v>4920120.7131132353</v>
      </c>
      <c r="M45" s="12">
        <f t="shared" ref="M45" si="116">L45+M44</f>
        <v>5410829.2505840333</v>
      </c>
      <c r="N45" s="12">
        <f t="shared" ref="N45" si="117">M45+N44</f>
        <v>5878170.7148419358</v>
      </c>
      <c r="O45" s="12">
        <f t="shared" ref="O45" si="118">N45+O44</f>
        <v>6323257.823658986</v>
      </c>
      <c r="P45" s="12">
        <f t="shared" ref="P45" si="119">O45+P44</f>
        <v>6747150.3082466526</v>
      </c>
      <c r="Q45" s="12">
        <f t="shared" ref="Q45" si="120">P45+Q44</f>
        <v>7150857.4364253832</v>
      </c>
      <c r="R45" s="12">
        <f t="shared" ref="R45" si="121">Q45+R44</f>
        <v>7535340.4156432217</v>
      </c>
      <c r="S45" s="12">
        <f t="shared" ref="S45" si="122">R45+S44</f>
        <v>7901514.6815649727</v>
      </c>
      <c r="T45" s="12">
        <f t="shared" ref="T45" si="123">S45+T44</f>
        <v>8250252.0776809258</v>
      </c>
      <c r="U45" s="12">
        <f t="shared" ref="U45" si="124">T45+U44</f>
        <v>8582382.9311246909</v>
      </c>
      <c r="V45" s="12">
        <f t="shared" ref="V45" si="125">U45+V44</f>
        <v>8898698.0296425615</v>
      </c>
      <c r="W45" s="12">
        <f t="shared" ref="W45" si="126">V45+W44</f>
        <v>9199950.5044214875</v>
      </c>
      <c r="X45" s="13">
        <f t="shared" ref="X45" si="127">W45+X44</f>
        <v>9486857.623258559</v>
      </c>
    </row>
    <row r="46" spans="1:27" ht="15" thickTop="1" x14ac:dyDescent="0.3"/>
    <row r="47" spans="1:27" x14ac:dyDescent="0.3">
      <c r="A47" s="2">
        <f>A40+1</f>
        <v>10</v>
      </c>
      <c r="B47" s="2" t="s">
        <v>131</v>
      </c>
      <c r="C47" s="14">
        <f>'3.scen. - Novadi'!$S$10</f>
        <v>845640</v>
      </c>
      <c r="D47" s="1"/>
      <c r="E47" s="12">
        <f t="shared" ref="E47:J47" si="128">$C47</f>
        <v>845640</v>
      </c>
      <c r="F47" s="12">
        <f t="shared" si="128"/>
        <v>845640</v>
      </c>
      <c r="G47" s="12">
        <f t="shared" si="128"/>
        <v>845640</v>
      </c>
      <c r="H47" s="12">
        <f t="shared" si="128"/>
        <v>845640</v>
      </c>
      <c r="I47" s="12">
        <f t="shared" si="128"/>
        <v>845640</v>
      </c>
      <c r="J47" s="12">
        <f t="shared" si="128"/>
        <v>845640</v>
      </c>
      <c r="K47" s="12">
        <f t="shared" ref="K47:X47" si="129">$C47</f>
        <v>845640</v>
      </c>
      <c r="L47" s="12">
        <f t="shared" si="129"/>
        <v>845640</v>
      </c>
      <c r="M47" s="12">
        <f t="shared" si="129"/>
        <v>845640</v>
      </c>
      <c r="N47" s="12">
        <f t="shared" si="129"/>
        <v>845640</v>
      </c>
      <c r="O47" s="12">
        <f t="shared" si="129"/>
        <v>845640</v>
      </c>
      <c r="P47" s="12">
        <f t="shared" si="129"/>
        <v>845640</v>
      </c>
      <c r="Q47" s="12">
        <f t="shared" si="129"/>
        <v>845640</v>
      </c>
      <c r="R47" s="12">
        <f t="shared" si="129"/>
        <v>845640</v>
      </c>
      <c r="S47" s="12">
        <f t="shared" si="129"/>
        <v>845640</v>
      </c>
      <c r="T47" s="12">
        <f t="shared" si="129"/>
        <v>845640</v>
      </c>
      <c r="U47" s="12">
        <f t="shared" si="129"/>
        <v>845640</v>
      </c>
      <c r="V47" s="12">
        <f t="shared" si="129"/>
        <v>845640</v>
      </c>
      <c r="W47" s="12">
        <f t="shared" si="129"/>
        <v>845640</v>
      </c>
      <c r="X47" s="12">
        <f t="shared" si="129"/>
        <v>845640</v>
      </c>
    </row>
    <row r="48" spans="1:27" ht="15" thickBot="1" x14ac:dyDescent="0.35">
      <c r="A48" s="2"/>
      <c r="B48" s="2" t="s">
        <v>10</v>
      </c>
      <c r="C48" s="2"/>
      <c r="D48" s="2"/>
      <c r="E48" s="12">
        <f t="shared" ref="E48:X48" si="130">E47/E$3</f>
        <v>805371.42857142852</v>
      </c>
      <c r="F48" s="12">
        <f t="shared" si="130"/>
        <v>767020.40816326533</v>
      </c>
      <c r="G48" s="12">
        <f t="shared" si="130"/>
        <v>730495.6268221573</v>
      </c>
      <c r="H48" s="12">
        <f t="shared" si="130"/>
        <v>695710.12078300701</v>
      </c>
      <c r="I48" s="12">
        <f t="shared" si="130"/>
        <v>662581.06741238746</v>
      </c>
      <c r="J48" s="12">
        <f t="shared" si="130"/>
        <v>631029.58801179763</v>
      </c>
      <c r="K48" s="12">
        <f t="shared" si="130"/>
        <v>600980.56001123576</v>
      </c>
      <c r="L48" s="12">
        <f t="shared" si="130"/>
        <v>572362.43810593884</v>
      </c>
      <c r="M48" s="12">
        <f t="shared" si="130"/>
        <v>545107.08391041798</v>
      </c>
      <c r="N48" s="12">
        <f t="shared" si="130"/>
        <v>519149.60372420755</v>
      </c>
      <c r="O48" s="12">
        <f t="shared" si="130"/>
        <v>494428.19402305479</v>
      </c>
      <c r="P48" s="12">
        <f t="shared" si="130"/>
        <v>470883.99430767121</v>
      </c>
      <c r="Q48" s="12">
        <f t="shared" si="130"/>
        <v>448460.94695968681</v>
      </c>
      <c r="R48" s="12">
        <f t="shared" si="130"/>
        <v>427105.66377113026</v>
      </c>
      <c r="S48" s="12">
        <f t="shared" si="130"/>
        <v>406767.29882964783</v>
      </c>
      <c r="T48" s="12">
        <f t="shared" si="130"/>
        <v>387397.42745680746</v>
      </c>
      <c r="U48" s="12">
        <f t="shared" si="130"/>
        <v>368949.93091124517</v>
      </c>
      <c r="V48" s="12">
        <f t="shared" si="130"/>
        <v>351380.88658213825</v>
      </c>
      <c r="W48" s="12">
        <f t="shared" si="130"/>
        <v>334648.46341156022</v>
      </c>
      <c r="X48" s="12">
        <f t="shared" si="130"/>
        <v>318712.82229672401</v>
      </c>
      <c r="Z48" s="5"/>
      <c r="AA48" s="4"/>
    </row>
    <row r="49" spans="1:27" ht="15.6" thickTop="1" thickBot="1" x14ac:dyDescent="0.35">
      <c r="A49" s="2"/>
      <c r="B49" s="2" t="s">
        <v>11</v>
      </c>
      <c r="C49" s="7">
        <f>X49</f>
        <v>10538543.554065509</v>
      </c>
      <c r="D49" s="2"/>
      <c r="E49" s="12">
        <f>E48</f>
        <v>805371.42857142852</v>
      </c>
      <c r="F49" s="12">
        <f t="shared" ref="F49:X49" si="131">E49+F48</f>
        <v>1572391.836734694</v>
      </c>
      <c r="G49" s="12">
        <f t="shared" si="131"/>
        <v>2302887.4635568513</v>
      </c>
      <c r="H49" s="12">
        <f t="shared" si="131"/>
        <v>2998597.584339858</v>
      </c>
      <c r="I49" s="12">
        <f t="shared" si="131"/>
        <v>3661178.6517522456</v>
      </c>
      <c r="J49" s="12">
        <f t="shared" si="131"/>
        <v>4292208.2397640431</v>
      </c>
      <c r="K49" s="12">
        <f t="shared" si="131"/>
        <v>4893188.7997752791</v>
      </c>
      <c r="L49" s="12">
        <f t="shared" si="131"/>
        <v>5465551.2378812181</v>
      </c>
      <c r="M49" s="12">
        <f t="shared" si="131"/>
        <v>6010658.3217916358</v>
      </c>
      <c r="N49" s="12">
        <f t="shared" si="131"/>
        <v>6529807.9255158436</v>
      </c>
      <c r="O49" s="12">
        <f t="shared" si="131"/>
        <v>7024236.1195388986</v>
      </c>
      <c r="P49" s="12">
        <f t="shared" si="131"/>
        <v>7495120.1138465703</v>
      </c>
      <c r="Q49" s="12">
        <f t="shared" si="131"/>
        <v>7943581.0608062567</v>
      </c>
      <c r="R49" s="12">
        <f t="shared" si="131"/>
        <v>8370686.7245773869</v>
      </c>
      <c r="S49" s="12">
        <f t="shared" si="131"/>
        <v>8777454.0234070346</v>
      </c>
      <c r="T49" s="12">
        <f t="shared" si="131"/>
        <v>9164851.4508638419</v>
      </c>
      <c r="U49" s="12">
        <f t="shared" si="131"/>
        <v>9533801.3817750867</v>
      </c>
      <c r="V49" s="12">
        <f t="shared" si="131"/>
        <v>9885182.2683572248</v>
      </c>
      <c r="W49" s="12">
        <f t="shared" si="131"/>
        <v>10219830.731768785</v>
      </c>
      <c r="X49" s="13">
        <f t="shared" si="131"/>
        <v>10538543.554065509</v>
      </c>
    </row>
    <row r="50" spans="1:27" ht="15" thickTop="1" x14ac:dyDescent="0.3">
      <c r="B50" s="2" t="s">
        <v>132</v>
      </c>
      <c r="C50" s="15">
        <f>'3.scen. - Novadi'!$O$10</f>
        <v>747150</v>
      </c>
      <c r="E50" s="12">
        <f>$C50</f>
        <v>747150</v>
      </c>
      <c r="F50" s="12">
        <f t="shared" ref="F50:X50" si="132">$C50</f>
        <v>747150</v>
      </c>
      <c r="G50" s="12">
        <f t="shared" si="132"/>
        <v>747150</v>
      </c>
      <c r="H50" s="12">
        <f t="shared" si="132"/>
        <v>747150</v>
      </c>
      <c r="I50" s="12">
        <f t="shared" si="132"/>
        <v>747150</v>
      </c>
      <c r="J50" s="12">
        <f t="shared" si="132"/>
        <v>747150</v>
      </c>
      <c r="K50" s="12">
        <f t="shared" si="132"/>
        <v>747150</v>
      </c>
      <c r="L50" s="12">
        <f t="shared" si="132"/>
        <v>747150</v>
      </c>
      <c r="M50" s="12">
        <f t="shared" si="132"/>
        <v>747150</v>
      </c>
      <c r="N50" s="12">
        <f t="shared" si="132"/>
        <v>747150</v>
      </c>
      <c r="O50" s="12">
        <f t="shared" si="132"/>
        <v>747150</v>
      </c>
      <c r="P50" s="12">
        <f t="shared" si="132"/>
        <v>747150</v>
      </c>
      <c r="Q50" s="12">
        <f t="shared" si="132"/>
        <v>747150</v>
      </c>
      <c r="R50" s="12">
        <f t="shared" si="132"/>
        <v>747150</v>
      </c>
      <c r="S50" s="12">
        <f t="shared" si="132"/>
        <v>747150</v>
      </c>
      <c r="T50" s="12">
        <f t="shared" si="132"/>
        <v>747150</v>
      </c>
      <c r="U50" s="12">
        <f t="shared" si="132"/>
        <v>747150</v>
      </c>
      <c r="V50" s="12">
        <f t="shared" si="132"/>
        <v>747150</v>
      </c>
      <c r="W50" s="12">
        <f t="shared" si="132"/>
        <v>747150</v>
      </c>
      <c r="X50" s="12">
        <f t="shared" si="132"/>
        <v>747150</v>
      </c>
    </row>
    <row r="51" spans="1:27" ht="15" thickBot="1" x14ac:dyDescent="0.35">
      <c r="B51" s="2" t="s">
        <v>10</v>
      </c>
      <c r="E51" s="12">
        <f t="shared" ref="E51:X51" si="133">E50/E$3</f>
        <v>711571.42857142852</v>
      </c>
      <c r="F51" s="12">
        <f t="shared" si="133"/>
        <v>677687.07482993195</v>
      </c>
      <c r="G51" s="12">
        <f t="shared" si="133"/>
        <v>645416.26174279233</v>
      </c>
      <c r="H51" s="12">
        <f t="shared" si="133"/>
        <v>614682.15404075454</v>
      </c>
      <c r="I51" s="12">
        <f t="shared" si="133"/>
        <v>585411.57527690905</v>
      </c>
      <c r="J51" s="12">
        <f t="shared" si="133"/>
        <v>557534.83359705622</v>
      </c>
      <c r="K51" s="12">
        <f t="shared" si="133"/>
        <v>530985.55580672016</v>
      </c>
      <c r="L51" s="12">
        <f t="shared" si="133"/>
        <v>505700.52933973348</v>
      </c>
      <c r="M51" s="12">
        <f t="shared" si="133"/>
        <v>481619.55175212712</v>
      </c>
      <c r="N51" s="12">
        <f t="shared" si="133"/>
        <v>458685.28738297819</v>
      </c>
      <c r="O51" s="12">
        <f t="shared" si="133"/>
        <v>436843.13084093161</v>
      </c>
      <c r="P51" s="12">
        <f t="shared" si="133"/>
        <v>416041.07699136337</v>
      </c>
      <c r="Q51" s="12">
        <f t="shared" si="133"/>
        <v>396229.59713463177</v>
      </c>
      <c r="R51" s="12">
        <f t="shared" si="133"/>
        <v>377361.52108060167</v>
      </c>
      <c r="S51" s="12">
        <f t="shared" si="133"/>
        <v>359391.9248386682</v>
      </c>
      <c r="T51" s="12">
        <f t="shared" si="133"/>
        <v>342278.02365587448</v>
      </c>
      <c r="U51" s="12">
        <f t="shared" si="133"/>
        <v>325979.07014845184</v>
      </c>
      <c r="V51" s="12">
        <f t="shared" si="133"/>
        <v>310456.25728423987</v>
      </c>
      <c r="W51" s="12">
        <f t="shared" si="133"/>
        <v>295672.62598499033</v>
      </c>
      <c r="X51" s="12">
        <f t="shared" si="133"/>
        <v>281592.97712856223</v>
      </c>
    </row>
    <row r="52" spans="1:27" ht="15.6" thickTop="1" thickBot="1" x14ac:dyDescent="0.35">
      <c r="B52" s="2" t="s">
        <v>11</v>
      </c>
      <c r="C52" s="7">
        <f>X52</f>
        <v>9311140.4574287478</v>
      </c>
      <c r="E52" s="12">
        <f>E51</f>
        <v>711571.42857142852</v>
      </c>
      <c r="F52" s="12">
        <f>E52+F51</f>
        <v>1389258.5034013605</v>
      </c>
      <c r="G52" s="12">
        <f t="shared" ref="G52" si="134">F52+G51</f>
        <v>2034674.7651441528</v>
      </c>
      <c r="H52" s="12">
        <f t="shared" ref="H52" si="135">G52+H51</f>
        <v>2649356.9191849073</v>
      </c>
      <c r="I52" s="12">
        <f t="shared" ref="I52" si="136">H52+I51</f>
        <v>3234768.4944618163</v>
      </c>
      <c r="J52" s="12">
        <f t="shared" ref="J52" si="137">I52+J51</f>
        <v>3792303.3280588724</v>
      </c>
      <c r="K52" s="12">
        <f t="shared" ref="K52" si="138">J52+K51</f>
        <v>4323288.883865593</v>
      </c>
      <c r="L52" s="12">
        <f t="shared" ref="L52" si="139">K52+L51</f>
        <v>4828989.4132053265</v>
      </c>
      <c r="M52" s="12">
        <f t="shared" ref="M52" si="140">L52+M51</f>
        <v>5310608.9649574533</v>
      </c>
      <c r="N52" s="12">
        <f t="shared" ref="N52" si="141">M52+N51</f>
        <v>5769294.2523404313</v>
      </c>
      <c r="O52" s="12">
        <f t="shared" ref="O52" si="142">N52+O51</f>
        <v>6206137.3831813633</v>
      </c>
      <c r="P52" s="12">
        <f t="shared" ref="P52" si="143">O52+P51</f>
        <v>6622178.4601727268</v>
      </c>
      <c r="Q52" s="12">
        <f t="shared" ref="Q52" si="144">P52+Q51</f>
        <v>7018408.0573073588</v>
      </c>
      <c r="R52" s="12">
        <f t="shared" ref="R52" si="145">Q52+R51</f>
        <v>7395769.5783879608</v>
      </c>
      <c r="S52" s="12">
        <f t="shared" ref="S52" si="146">R52+S51</f>
        <v>7755161.5032266285</v>
      </c>
      <c r="T52" s="12">
        <f t="shared" ref="T52" si="147">S52+T51</f>
        <v>8097439.5268825032</v>
      </c>
      <c r="U52" s="12">
        <f t="shared" ref="U52" si="148">T52+U51</f>
        <v>8423418.5970309544</v>
      </c>
      <c r="V52" s="12">
        <f t="shared" ref="V52" si="149">U52+V51</f>
        <v>8733874.8543151952</v>
      </c>
      <c r="W52" s="12">
        <f t="shared" ref="W52" si="150">V52+W51</f>
        <v>9029547.4803001862</v>
      </c>
      <c r="X52" s="13">
        <f t="shared" ref="X52" si="151">W52+X51</f>
        <v>9311140.4574287478</v>
      </c>
    </row>
    <row r="53" spans="1:27" ht="15" thickTop="1" x14ac:dyDescent="0.3"/>
    <row r="54" spans="1:27" x14ac:dyDescent="0.3">
      <c r="A54" s="2">
        <f>A47+1</f>
        <v>11</v>
      </c>
      <c r="B54" s="2" t="s">
        <v>131</v>
      </c>
      <c r="C54" s="14">
        <f>'3.scen. - Novadi'!$S$11</f>
        <v>426330</v>
      </c>
      <c r="D54" s="1"/>
      <c r="E54" s="12">
        <f t="shared" ref="E54:J54" si="152">$C54</f>
        <v>426330</v>
      </c>
      <c r="F54" s="12">
        <f t="shared" si="152"/>
        <v>426330</v>
      </c>
      <c r="G54" s="12">
        <f t="shared" si="152"/>
        <v>426330</v>
      </c>
      <c r="H54" s="12">
        <f t="shared" si="152"/>
        <v>426330</v>
      </c>
      <c r="I54" s="12">
        <f t="shared" si="152"/>
        <v>426330</v>
      </c>
      <c r="J54" s="12">
        <f t="shared" si="152"/>
        <v>426330</v>
      </c>
      <c r="K54" s="12">
        <f t="shared" ref="K54:X54" si="153">$C54</f>
        <v>426330</v>
      </c>
      <c r="L54" s="12">
        <f t="shared" si="153"/>
        <v>426330</v>
      </c>
      <c r="M54" s="12">
        <f t="shared" si="153"/>
        <v>426330</v>
      </c>
      <c r="N54" s="12">
        <f t="shared" si="153"/>
        <v>426330</v>
      </c>
      <c r="O54" s="12">
        <f t="shared" si="153"/>
        <v>426330</v>
      </c>
      <c r="P54" s="12">
        <f t="shared" si="153"/>
        <v>426330</v>
      </c>
      <c r="Q54" s="12">
        <f t="shared" si="153"/>
        <v>426330</v>
      </c>
      <c r="R54" s="12">
        <f t="shared" si="153"/>
        <v>426330</v>
      </c>
      <c r="S54" s="12">
        <f t="shared" si="153"/>
        <v>426330</v>
      </c>
      <c r="T54" s="12">
        <f t="shared" si="153"/>
        <v>426330</v>
      </c>
      <c r="U54" s="12">
        <f t="shared" si="153"/>
        <v>426330</v>
      </c>
      <c r="V54" s="12">
        <f t="shared" si="153"/>
        <v>426330</v>
      </c>
      <c r="W54" s="12">
        <f t="shared" si="153"/>
        <v>426330</v>
      </c>
      <c r="X54" s="12">
        <f t="shared" si="153"/>
        <v>426330</v>
      </c>
    </row>
    <row r="55" spans="1:27" ht="15" thickBot="1" x14ac:dyDescent="0.35">
      <c r="A55" s="2"/>
      <c r="B55" s="2" t="s">
        <v>10</v>
      </c>
      <c r="C55" s="2"/>
      <c r="D55" s="2"/>
      <c r="E55" s="12">
        <f t="shared" ref="E55:X55" si="154">E54/E$3</f>
        <v>406028.57142857142</v>
      </c>
      <c r="F55" s="12">
        <f t="shared" si="154"/>
        <v>386693.87755102041</v>
      </c>
      <c r="G55" s="12">
        <f t="shared" si="154"/>
        <v>368279.88338192418</v>
      </c>
      <c r="H55" s="12">
        <f t="shared" si="154"/>
        <v>350742.74607802299</v>
      </c>
      <c r="I55" s="12">
        <f t="shared" si="154"/>
        <v>334040.71055049804</v>
      </c>
      <c r="J55" s="12">
        <f t="shared" si="154"/>
        <v>318134.01004809339</v>
      </c>
      <c r="K55" s="12">
        <f t="shared" si="154"/>
        <v>302984.77147437463</v>
      </c>
      <c r="L55" s="12">
        <f t="shared" si="154"/>
        <v>288556.92521369009</v>
      </c>
      <c r="M55" s="12">
        <f t="shared" si="154"/>
        <v>274816.11925113341</v>
      </c>
      <c r="N55" s="12">
        <f t="shared" si="154"/>
        <v>261729.63738203185</v>
      </c>
      <c r="O55" s="12">
        <f t="shared" si="154"/>
        <v>249266.3213162208</v>
      </c>
      <c r="P55" s="12">
        <f t="shared" si="154"/>
        <v>237396.49649163883</v>
      </c>
      <c r="Q55" s="12">
        <f t="shared" si="154"/>
        <v>226091.9014206084</v>
      </c>
      <c r="R55" s="12">
        <f t="shared" si="154"/>
        <v>215325.62040057941</v>
      </c>
      <c r="S55" s="12">
        <f t="shared" si="154"/>
        <v>205072.01942912323</v>
      </c>
      <c r="T55" s="12">
        <f t="shared" si="154"/>
        <v>195306.68517059353</v>
      </c>
      <c r="U55" s="12">
        <f t="shared" si="154"/>
        <v>186006.36682913668</v>
      </c>
      <c r="V55" s="12">
        <f t="shared" si="154"/>
        <v>177148.92078965399</v>
      </c>
      <c r="W55" s="12">
        <f t="shared" si="154"/>
        <v>168713.25789490857</v>
      </c>
      <c r="X55" s="12">
        <f t="shared" si="154"/>
        <v>160679.29323324625</v>
      </c>
      <c r="Z55" s="5"/>
      <c r="AA55" s="4"/>
    </row>
    <row r="56" spans="1:27" ht="15.6" thickTop="1" thickBot="1" x14ac:dyDescent="0.35">
      <c r="A56" s="2"/>
      <c r="B56" s="2" t="s">
        <v>11</v>
      </c>
      <c r="C56" s="7">
        <f>X56</f>
        <v>5313014.135335071</v>
      </c>
      <c r="D56" s="2"/>
      <c r="E56" s="12">
        <f>E55</f>
        <v>406028.57142857142</v>
      </c>
      <c r="F56" s="12">
        <f t="shared" ref="F56:X56" si="155">E56+F55</f>
        <v>792722.44897959183</v>
      </c>
      <c r="G56" s="12">
        <f t="shared" si="155"/>
        <v>1161002.3323615161</v>
      </c>
      <c r="H56" s="12">
        <f t="shared" si="155"/>
        <v>1511745.0784395391</v>
      </c>
      <c r="I56" s="12">
        <f t="shared" si="155"/>
        <v>1845785.7889900371</v>
      </c>
      <c r="J56" s="12">
        <f t="shared" si="155"/>
        <v>2163919.7990381303</v>
      </c>
      <c r="K56" s="12">
        <f t="shared" si="155"/>
        <v>2466904.5705125048</v>
      </c>
      <c r="L56" s="12">
        <f t="shared" si="155"/>
        <v>2755461.4957261947</v>
      </c>
      <c r="M56" s="12">
        <f t="shared" si="155"/>
        <v>3030277.6149773281</v>
      </c>
      <c r="N56" s="12">
        <f t="shared" si="155"/>
        <v>3292007.25235936</v>
      </c>
      <c r="O56" s="12">
        <f t="shared" si="155"/>
        <v>3541273.5736755808</v>
      </c>
      <c r="P56" s="12">
        <f t="shared" si="155"/>
        <v>3778670.0701672197</v>
      </c>
      <c r="Q56" s="12">
        <f t="shared" si="155"/>
        <v>4004761.9715878284</v>
      </c>
      <c r="R56" s="12">
        <f t="shared" si="155"/>
        <v>4220087.591988408</v>
      </c>
      <c r="S56" s="12">
        <f t="shared" si="155"/>
        <v>4425159.611417531</v>
      </c>
      <c r="T56" s="12">
        <f t="shared" si="155"/>
        <v>4620466.2965881247</v>
      </c>
      <c r="U56" s="12">
        <f t="shared" si="155"/>
        <v>4806472.6634172611</v>
      </c>
      <c r="V56" s="12">
        <f t="shared" si="155"/>
        <v>4983621.5842069155</v>
      </c>
      <c r="W56" s="12">
        <f t="shared" si="155"/>
        <v>5152334.8421018245</v>
      </c>
      <c r="X56" s="13">
        <f t="shared" si="155"/>
        <v>5313014.135335071</v>
      </c>
    </row>
    <row r="57" spans="1:27" ht="15" thickTop="1" x14ac:dyDescent="0.3">
      <c r="B57" s="2" t="s">
        <v>132</v>
      </c>
      <c r="C57" s="15">
        <f>'3.scen. - Novadi'!$O$11</f>
        <v>405900</v>
      </c>
      <c r="E57" s="12">
        <f>$C57</f>
        <v>405900</v>
      </c>
      <c r="F57" s="12">
        <f t="shared" ref="F57:X57" si="156">$C57</f>
        <v>405900</v>
      </c>
      <c r="G57" s="12">
        <f t="shared" si="156"/>
        <v>405900</v>
      </c>
      <c r="H57" s="12">
        <f t="shared" si="156"/>
        <v>405900</v>
      </c>
      <c r="I57" s="12">
        <f t="shared" si="156"/>
        <v>405900</v>
      </c>
      <c r="J57" s="12">
        <f t="shared" si="156"/>
        <v>405900</v>
      </c>
      <c r="K57" s="12">
        <f t="shared" si="156"/>
        <v>405900</v>
      </c>
      <c r="L57" s="12">
        <f t="shared" si="156"/>
        <v>405900</v>
      </c>
      <c r="M57" s="12">
        <f t="shared" si="156"/>
        <v>405900</v>
      </c>
      <c r="N57" s="12">
        <f t="shared" si="156"/>
        <v>405900</v>
      </c>
      <c r="O57" s="12">
        <f t="shared" si="156"/>
        <v>405900</v>
      </c>
      <c r="P57" s="12">
        <f t="shared" si="156"/>
        <v>405900</v>
      </c>
      <c r="Q57" s="12">
        <f t="shared" si="156"/>
        <v>405900</v>
      </c>
      <c r="R57" s="12">
        <f t="shared" si="156"/>
        <v>405900</v>
      </c>
      <c r="S57" s="12">
        <f t="shared" si="156"/>
        <v>405900</v>
      </c>
      <c r="T57" s="12">
        <f t="shared" si="156"/>
        <v>405900</v>
      </c>
      <c r="U57" s="12">
        <f t="shared" si="156"/>
        <v>405900</v>
      </c>
      <c r="V57" s="12">
        <f t="shared" si="156"/>
        <v>405900</v>
      </c>
      <c r="W57" s="12">
        <f t="shared" si="156"/>
        <v>405900</v>
      </c>
      <c r="X57" s="12">
        <f t="shared" si="156"/>
        <v>405900</v>
      </c>
    </row>
    <row r="58" spans="1:27" ht="15" thickBot="1" x14ac:dyDescent="0.35">
      <c r="B58" s="2" t="s">
        <v>10</v>
      </c>
      <c r="E58" s="12">
        <f t="shared" ref="E58:X58" si="157">E57/E$3</f>
        <v>386571.42857142858</v>
      </c>
      <c r="F58" s="12">
        <f t="shared" si="157"/>
        <v>368163.26530612243</v>
      </c>
      <c r="G58" s="12">
        <f t="shared" si="157"/>
        <v>350631.68124392611</v>
      </c>
      <c r="H58" s="12">
        <f t="shared" si="157"/>
        <v>333934.93451802485</v>
      </c>
      <c r="I58" s="12">
        <f t="shared" si="157"/>
        <v>318033.27096954745</v>
      </c>
      <c r="J58" s="12">
        <f t="shared" si="157"/>
        <v>302888.82949480705</v>
      </c>
      <c r="K58" s="12">
        <f t="shared" si="157"/>
        <v>288465.55189981626</v>
      </c>
      <c r="L58" s="12">
        <f t="shared" si="157"/>
        <v>274729.09704744403</v>
      </c>
      <c r="M58" s="12">
        <f t="shared" si="157"/>
        <v>261646.75909280384</v>
      </c>
      <c r="N58" s="12">
        <f t="shared" si="157"/>
        <v>249187.38961219415</v>
      </c>
      <c r="O58" s="12">
        <f t="shared" si="157"/>
        <v>237321.32344018487</v>
      </c>
      <c r="P58" s="12">
        <f t="shared" si="157"/>
        <v>226020.30803827129</v>
      </c>
      <c r="Q58" s="12">
        <f t="shared" si="157"/>
        <v>215257.43622692503</v>
      </c>
      <c r="R58" s="12">
        <f t="shared" si="157"/>
        <v>205007.08212088098</v>
      </c>
      <c r="S58" s="12">
        <f t="shared" si="157"/>
        <v>195244.84011512471</v>
      </c>
      <c r="T58" s="12">
        <f t="shared" si="157"/>
        <v>185947.46677630924</v>
      </c>
      <c r="U58" s="12">
        <f t="shared" si="157"/>
        <v>177092.82550124687</v>
      </c>
      <c r="V58" s="12">
        <f t="shared" si="157"/>
        <v>168659.83381071131</v>
      </c>
      <c r="W58" s="12">
        <f t="shared" si="157"/>
        <v>160628.41315305841</v>
      </c>
      <c r="X58" s="12">
        <f t="shared" si="157"/>
        <v>152979.44109815083</v>
      </c>
    </row>
    <row r="59" spans="1:27" ht="15.6" thickTop="1" thickBot="1" x14ac:dyDescent="0.35">
      <c r="B59" s="2" t="s">
        <v>11</v>
      </c>
      <c r="C59" s="7">
        <f>X59</f>
        <v>5058411.1780369794</v>
      </c>
      <c r="E59" s="12">
        <f>E58</f>
        <v>386571.42857142858</v>
      </c>
      <c r="F59" s="12">
        <f>E59+F58</f>
        <v>754734.69387755101</v>
      </c>
      <c r="G59" s="12">
        <f t="shared" ref="G59" si="158">F59+G58</f>
        <v>1105366.3751214771</v>
      </c>
      <c r="H59" s="12">
        <f t="shared" ref="H59" si="159">G59+H58</f>
        <v>1439301.3096395019</v>
      </c>
      <c r="I59" s="12">
        <f t="shared" ref="I59" si="160">H59+I58</f>
        <v>1757334.5806090492</v>
      </c>
      <c r="J59" s="12">
        <f t="shared" ref="J59" si="161">I59+J58</f>
        <v>2060223.4101038561</v>
      </c>
      <c r="K59" s="12">
        <f t="shared" ref="K59" si="162">J59+K58</f>
        <v>2348688.9620036725</v>
      </c>
      <c r="L59" s="12">
        <f t="shared" ref="L59" si="163">K59+L58</f>
        <v>2623418.0590511165</v>
      </c>
      <c r="M59" s="12">
        <f t="shared" ref="M59" si="164">L59+M58</f>
        <v>2885064.8181439205</v>
      </c>
      <c r="N59" s="12">
        <f t="shared" ref="N59" si="165">M59+N58</f>
        <v>3134252.2077561147</v>
      </c>
      <c r="O59" s="12">
        <f t="shared" ref="O59" si="166">N59+O58</f>
        <v>3371573.5311962995</v>
      </c>
      <c r="P59" s="12">
        <f t="shared" ref="P59" si="167">O59+P58</f>
        <v>3597593.839234571</v>
      </c>
      <c r="Q59" s="12">
        <f t="shared" ref="Q59" si="168">P59+Q58</f>
        <v>3812851.2754614959</v>
      </c>
      <c r="R59" s="12">
        <f t="shared" ref="R59" si="169">Q59+R58</f>
        <v>4017858.3575823768</v>
      </c>
      <c r="S59" s="12">
        <f t="shared" ref="S59" si="170">R59+S58</f>
        <v>4213103.1976975016</v>
      </c>
      <c r="T59" s="12">
        <f t="shared" ref="T59" si="171">S59+T58</f>
        <v>4399050.6644738112</v>
      </c>
      <c r="U59" s="12">
        <f t="shared" ref="U59" si="172">T59+U58</f>
        <v>4576143.4899750585</v>
      </c>
      <c r="V59" s="12">
        <f t="shared" ref="V59" si="173">U59+V58</f>
        <v>4744803.3237857698</v>
      </c>
      <c r="W59" s="12">
        <f t="shared" ref="W59" si="174">V59+W58</f>
        <v>4905431.7369388286</v>
      </c>
      <c r="X59" s="13">
        <f t="shared" ref="X59" si="175">W59+X58</f>
        <v>5058411.1780369794</v>
      </c>
    </row>
    <row r="60" spans="1:27" ht="15" thickTop="1" x14ac:dyDescent="0.3"/>
    <row r="61" spans="1:27" x14ac:dyDescent="0.3">
      <c r="A61" s="2">
        <f>A54+1</f>
        <v>12</v>
      </c>
      <c r="B61" s="2" t="s">
        <v>131</v>
      </c>
      <c r="C61" s="14">
        <f>'3.scen. - Novadi'!$S$12</f>
        <v>920340</v>
      </c>
      <c r="D61" s="1"/>
      <c r="E61" s="12">
        <f t="shared" ref="E61:J61" si="176">$C61</f>
        <v>920340</v>
      </c>
      <c r="F61" s="12">
        <f t="shared" si="176"/>
        <v>920340</v>
      </c>
      <c r="G61" s="12">
        <f t="shared" si="176"/>
        <v>920340</v>
      </c>
      <c r="H61" s="12">
        <f t="shared" si="176"/>
        <v>920340</v>
      </c>
      <c r="I61" s="12">
        <f t="shared" si="176"/>
        <v>920340</v>
      </c>
      <c r="J61" s="12">
        <f t="shared" si="176"/>
        <v>920340</v>
      </c>
      <c r="K61" s="12">
        <f t="shared" ref="K61:X61" si="177">$C61</f>
        <v>920340</v>
      </c>
      <c r="L61" s="12">
        <f t="shared" si="177"/>
        <v>920340</v>
      </c>
      <c r="M61" s="12">
        <f t="shared" si="177"/>
        <v>920340</v>
      </c>
      <c r="N61" s="12">
        <f t="shared" si="177"/>
        <v>920340</v>
      </c>
      <c r="O61" s="12">
        <f t="shared" si="177"/>
        <v>920340</v>
      </c>
      <c r="P61" s="12">
        <f t="shared" si="177"/>
        <v>920340</v>
      </c>
      <c r="Q61" s="12">
        <f t="shared" si="177"/>
        <v>920340</v>
      </c>
      <c r="R61" s="12">
        <f t="shared" si="177"/>
        <v>920340</v>
      </c>
      <c r="S61" s="12">
        <f t="shared" si="177"/>
        <v>920340</v>
      </c>
      <c r="T61" s="12">
        <f t="shared" si="177"/>
        <v>920340</v>
      </c>
      <c r="U61" s="12">
        <f t="shared" si="177"/>
        <v>920340</v>
      </c>
      <c r="V61" s="12">
        <f t="shared" si="177"/>
        <v>920340</v>
      </c>
      <c r="W61" s="12">
        <f t="shared" si="177"/>
        <v>920340</v>
      </c>
      <c r="X61" s="12">
        <f t="shared" si="177"/>
        <v>920340</v>
      </c>
    </row>
    <row r="62" spans="1:27" ht="15" thickBot="1" x14ac:dyDescent="0.35">
      <c r="A62" s="2"/>
      <c r="B62" s="2" t="s">
        <v>10</v>
      </c>
      <c r="C62" s="2"/>
      <c r="D62" s="2"/>
      <c r="E62" s="12">
        <f t="shared" ref="E62:X62" si="178">E61/E$3</f>
        <v>876514.28571428568</v>
      </c>
      <c r="F62" s="12">
        <f t="shared" si="178"/>
        <v>834775.51020408166</v>
      </c>
      <c r="G62" s="12">
        <f t="shared" si="178"/>
        <v>795024.29543245863</v>
      </c>
      <c r="H62" s="12">
        <f t="shared" si="178"/>
        <v>757165.99564996047</v>
      </c>
      <c r="I62" s="12">
        <f t="shared" si="178"/>
        <v>721110.47204758134</v>
      </c>
      <c r="J62" s="12">
        <f t="shared" si="178"/>
        <v>686771.87814055372</v>
      </c>
      <c r="K62" s="12">
        <f t="shared" si="178"/>
        <v>654068.45537195588</v>
      </c>
      <c r="L62" s="12">
        <f t="shared" si="178"/>
        <v>622922.33844948176</v>
      </c>
      <c r="M62" s="12">
        <f t="shared" si="178"/>
        <v>593259.36995188741</v>
      </c>
      <c r="N62" s="12">
        <f t="shared" si="178"/>
        <v>565008.92376370227</v>
      </c>
      <c r="O62" s="12">
        <f t="shared" si="178"/>
        <v>538103.73691781168</v>
      </c>
      <c r="P62" s="12">
        <f t="shared" si="178"/>
        <v>512479.74944553489</v>
      </c>
      <c r="Q62" s="12">
        <f t="shared" si="178"/>
        <v>488075.95185289031</v>
      </c>
      <c r="R62" s="12">
        <f t="shared" si="178"/>
        <v>464834.23985989549</v>
      </c>
      <c r="S62" s="12">
        <f t="shared" si="178"/>
        <v>442699.27605704329</v>
      </c>
      <c r="T62" s="12">
        <f t="shared" si="178"/>
        <v>421618.358149565</v>
      </c>
      <c r="U62" s="12">
        <f t="shared" si="178"/>
        <v>401541.29347577615</v>
      </c>
      <c r="V62" s="12">
        <f t="shared" si="178"/>
        <v>382420.27950073924</v>
      </c>
      <c r="W62" s="12">
        <f t="shared" si="178"/>
        <v>364209.79000070406</v>
      </c>
      <c r="X62" s="12">
        <f t="shared" si="178"/>
        <v>346866.46666733711</v>
      </c>
      <c r="Z62" s="5"/>
      <c r="AA62" s="4"/>
    </row>
    <row r="63" spans="1:27" ht="15.6" thickTop="1" thickBot="1" x14ac:dyDescent="0.35">
      <c r="A63" s="2"/>
      <c r="B63" s="2" t="s">
        <v>11</v>
      </c>
      <c r="C63" s="7">
        <f>X63</f>
        <v>11469470.666653248</v>
      </c>
      <c r="D63" s="2"/>
      <c r="E63" s="12">
        <f>E62</f>
        <v>876514.28571428568</v>
      </c>
      <c r="F63" s="12">
        <f t="shared" ref="F63:X63" si="179">E63+F62</f>
        <v>1711289.7959183673</v>
      </c>
      <c r="G63" s="12">
        <f t="shared" si="179"/>
        <v>2506314.091350826</v>
      </c>
      <c r="H63" s="12">
        <f t="shared" si="179"/>
        <v>3263480.0870007863</v>
      </c>
      <c r="I63" s="12">
        <f t="shared" si="179"/>
        <v>3984590.5590483677</v>
      </c>
      <c r="J63" s="12">
        <f t="shared" si="179"/>
        <v>4671362.4371889215</v>
      </c>
      <c r="K63" s="12">
        <f t="shared" si="179"/>
        <v>5325430.8925608769</v>
      </c>
      <c r="L63" s="12">
        <f t="shared" si="179"/>
        <v>5948353.2310103588</v>
      </c>
      <c r="M63" s="12">
        <f t="shared" si="179"/>
        <v>6541612.6009622458</v>
      </c>
      <c r="N63" s="12">
        <f t="shared" si="179"/>
        <v>7106621.5247259485</v>
      </c>
      <c r="O63" s="12">
        <f t="shared" si="179"/>
        <v>7644725.2616437599</v>
      </c>
      <c r="P63" s="12">
        <f t="shared" si="179"/>
        <v>8157205.0110892951</v>
      </c>
      <c r="Q63" s="12">
        <f t="shared" si="179"/>
        <v>8645280.9629421849</v>
      </c>
      <c r="R63" s="12">
        <f t="shared" si="179"/>
        <v>9110115.2028020807</v>
      </c>
      <c r="S63" s="12">
        <f t="shared" si="179"/>
        <v>9552814.4788591247</v>
      </c>
      <c r="T63" s="12">
        <f t="shared" si="179"/>
        <v>9974432.8370086905</v>
      </c>
      <c r="U63" s="12">
        <f t="shared" si="179"/>
        <v>10375974.130484467</v>
      </c>
      <c r="V63" s="12">
        <f t="shared" si="179"/>
        <v>10758394.409985207</v>
      </c>
      <c r="W63" s="12">
        <f t="shared" si="179"/>
        <v>11122604.19998591</v>
      </c>
      <c r="X63" s="13">
        <f t="shared" si="179"/>
        <v>11469470.666653248</v>
      </c>
    </row>
    <row r="64" spans="1:27" ht="15" thickTop="1" x14ac:dyDescent="0.3">
      <c r="B64" s="2" t="s">
        <v>132</v>
      </c>
      <c r="C64" s="15">
        <f>'3.scen. - Novadi'!$O$12</f>
        <v>1130700</v>
      </c>
      <c r="E64" s="12">
        <f>$C64</f>
        <v>1130700</v>
      </c>
      <c r="F64" s="12">
        <f t="shared" ref="F64:X64" si="180">$C64</f>
        <v>1130700</v>
      </c>
      <c r="G64" s="12">
        <f t="shared" si="180"/>
        <v>1130700</v>
      </c>
      <c r="H64" s="12">
        <f t="shared" si="180"/>
        <v>1130700</v>
      </c>
      <c r="I64" s="12">
        <f t="shared" si="180"/>
        <v>1130700</v>
      </c>
      <c r="J64" s="12">
        <f t="shared" si="180"/>
        <v>1130700</v>
      </c>
      <c r="K64" s="12">
        <f t="shared" si="180"/>
        <v>1130700</v>
      </c>
      <c r="L64" s="12">
        <f t="shared" si="180"/>
        <v>1130700</v>
      </c>
      <c r="M64" s="12">
        <f t="shared" si="180"/>
        <v>1130700</v>
      </c>
      <c r="N64" s="12">
        <f t="shared" si="180"/>
        <v>1130700</v>
      </c>
      <c r="O64" s="12">
        <f t="shared" si="180"/>
        <v>1130700</v>
      </c>
      <c r="P64" s="12">
        <f t="shared" si="180"/>
        <v>1130700</v>
      </c>
      <c r="Q64" s="12">
        <f t="shared" si="180"/>
        <v>1130700</v>
      </c>
      <c r="R64" s="12">
        <f t="shared" si="180"/>
        <v>1130700</v>
      </c>
      <c r="S64" s="12">
        <f t="shared" si="180"/>
        <v>1130700</v>
      </c>
      <c r="T64" s="12">
        <f t="shared" si="180"/>
        <v>1130700</v>
      </c>
      <c r="U64" s="12">
        <f t="shared" si="180"/>
        <v>1130700</v>
      </c>
      <c r="V64" s="12">
        <f t="shared" si="180"/>
        <v>1130700</v>
      </c>
      <c r="W64" s="12">
        <f t="shared" si="180"/>
        <v>1130700</v>
      </c>
      <c r="X64" s="12">
        <f t="shared" si="180"/>
        <v>1130700</v>
      </c>
    </row>
    <row r="65" spans="1:27" ht="15" thickBot="1" x14ac:dyDescent="0.35">
      <c r="B65" s="2" t="s">
        <v>10</v>
      </c>
      <c r="E65" s="12">
        <f t="shared" ref="E65:X65" si="181">E64/E$3</f>
        <v>1076857.1428571427</v>
      </c>
      <c r="F65" s="12">
        <f t="shared" si="181"/>
        <v>1025578.2312925169</v>
      </c>
      <c r="G65" s="12">
        <f t="shared" si="181"/>
        <v>976741.17265953985</v>
      </c>
      <c r="H65" s="12">
        <f t="shared" si="181"/>
        <v>930229.68824718078</v>
      </c>
      <c r="I65" s="12">
        <f t="shared" si="181"/>
        <v>885933.03642588633</v>
      </c>
      <c r="J65" s="12">
        <f t="shared" si="181"/>
        <v>843745.74897703459</v>
      </c>
      <c r="K65" s="12">
        <f t="shared" si="181"/>
        <v>803567.37997812824</v>
      </c>
      <c r="L65" s="12">
        <f t="shared" si="181"/>
        <v>765302.26664583641</v>
      </c>
      <c r="M65" s="12">
        <f t="shared" si="181"/>
        <v>728859.3015674632</v>
      </c>
      <c r="N65" s="12">
        <f t="shared" si="181"/>
        <v>694151.7157785364</v>
      </c>
      <c r="O65" s="12">
        <f t="shared" si="181"/>
        <v>661096.87217003456</v>
      </c>
      <c r="P65" s="12">
        <f t="shared" si="181"/>
        <v>629616.06873336621</v>
      </c>
      <c r="Q65" s="12">
        <f t="shared" si="181"/>
        <v>599634.35117463453</v>
      </c>
      <c r="R65" s="12">
        <f t="shared" si="181"/>
        <v>571080.33445203281</v>
      </c>
      <c r="S65" s="12">
        <f t="shared" si="181"/>
        <v>543886.03281145974</v>
      </c>
      <c r="T65" s="12">
        <f t="shared" si="181"/>
        <v>517986.69791567593</v>
      </c>
      <c r="U65" s="12">
        <f t="shared" si="181"/>
        <v>493320.66468159604</v>
      </c>
      <c r="V65" s="12">
        <f t="shared" si="181"/>
        <v>469829.20445866295</v>
      </c>
      <c r="W65" s="12">
        <f t="shared" si="181"/>
        <v>447456.38519872661</v>
      </c>
      <c r="X65" s="12">
        <f t="shared" si="181"/>
        <v>426148.93828450149</v>
      </c>
    </row>
    <row r="66" spans="1:27" ht="15.6" thickTop="1" thickBot="1" x14ac:dyDescent="0.35">
      <c r="B66" s="2" t="s">
        <v>11</v>
      </c>
      <c r="C66" s="7">
        <f>X66</f>
        <v>14091021.234309956</v>
      </c>
      <c r="E66" s="12">
        <f>E65</f>
        <v>1076857.1428571427</v>
      </c>
      <c r="F66" s="12">
        <f>E66+F65</f>
        <v>2102435.3741496596</v>
      </c>
      <c r="G66" s="12">
        <f t="shared" ref="G66" si="182">F66+G65</f>
        <v>3079176.5468091993</v>
      </c>
      <c r="H66" s="12">
        <f t="shared" ref="H66" si="183">G66+H65</f>
        <v>4009406.2350563798</v>
      </c>
      <c r="I66" s="12">
        <f t="shared" ref="I66" si="184">H66+I65</f>
        <v>4895339.2714822665</v>
      </c>
      <c r="J66" s="12">
        <f t="shared" ref="J66" si="185">I66+J65</f>
        <v>5739085.0204593008</v>
      </c>
      <c r="K66" s="12">
        <f t="shared" ref="K66" si="186">J66+K65</f>
        <v>6542652.4004374295</v>
      </c>
      <c r="L66" s="12">
        <f t="shared" ref="L66" si="187">K66+L65</f>
        <v>7307954.6670832662</v>
      </c>
      <c r="M66" s="12">
        <f t="shared" ref="M66" si="188">L66+M65</f>
        <v>8036813.9686507294</v>
      </c>
      <c r="N66" s="12">
        <f t="shared" ref="N66" si="189">M66+N65</f>
        <v>8730965.6844292656</v>
      </c>
      <c r="O66" s="12">
        <f t="shared" ref="O66" si="190">N66+O65</f>
        <v>9392062.5565993004</v>
      </c>
      <c r="P66" s="12">
        <f t="shared" ref="P66" si="191">O66+P65</f>
        <v>10021678.625332667</v>
      </c>
      <c r="Q66" s="12">
        <f t="shared" ref="Q66" si="192">P66+Q65</f>
        <v>10621312.976507301</v>
      </c>
      <c r="R66" s="12">
        <f t="shared" ref="R66" si="193">Q66+R65</f>
        <v>11192393.310959334</v>
      </c>
      <c r="S66" s="12">
        <f t="shared" ref="S66" si="194">R66+S65</f>
        <v>11736279.343770793</v>
      </c>
      <c r="T66" s="12">
        <f t="shared" ref="T66" si="195">S66+T65</f>
        <v>12254266.041686468</v>
      </c>
      <c r="U66" s="12">
        <f t="shared" ref="U66" si="196">T66+U65</f>
        <v>12747586.706368065</v>
      </c>
      <c r="V66" s="12">
        <f t="shared" ref="V66" si="197">U66+V65</f>
        <v>13217415.910826728</v>
      </c>
      <c r="W66" s="12">
        <f t="shared" ref="W66" si="198">V66+W65</f>
        <v>13664872.296025455</v>
      </c>
      <c r="X66" s="13">
        <f t="shared" ref="X66" si="199">W66+X65</f>
        <v>14091021.234309956</v>
      </c>
    </row>
    <row r="67" spans="1:27" ht="15" thickTop="1" x14ac:dyDescent="0.3"/>
    <row r="68" spans="1:27" x14ac:dyDescent="0.3">
      <c r="A68" s="2">
        <f>A61+1</f>
        <v>13</v>
      </c>
      <c r="B68" s="2" t="s">
        <v>131</v>
      </c>
      <c r="C68" s="14">
        <f>'3.scen. - Novadi'!$S$13</f>
        <v>600840</v>
      </c>
      <c r="D68" s="1"/>
      <c r="E68" s="12">
        <f t="shared" ref="E68:J68" si="200">$C68</f>
        <v>600840</v>
      </c>
      <c r="F68" s="12">
        <f t="shared" si="200"/>
        <v>600840</v>
      </c>
      <c r="G68" s="12">
        <f t="shared" si="200"/>
        <v>600840</v>
      </c>
      <c r="H68" s="12">
        <f t="shared" si="200"/>
        <v>600840</v>
      </c>
      <c r="I68" s="12">
        <f t="shared" si="200"/>
        <v>600840</v>
      </c>
      <c r="J68" s="12">
        <f t="shared" si="200"/>
        <v>600840</v>
      </c>
      <c r="K68" s="12">
        <f t="shared" ref="K68:X68" si="201">$C68</f>
        <v>600840</v>
      </c>
      <c r="L68" s="12">
        <f t="shared" si="201"/>
        <v>600840</v>
      </c>
      <c r="M68" s="12">
        <f t="shared" si="201"/>
        <v>600840</v>
      </c>
      <c r="N68" s="12">
        <f t="shared" si="201"/>
        <v>600840</v>
      </c>
      <c r="O68" s="12">
        <f t="shared" si="201"/>
        <v>600840</v>
      </c>
      <c r="P68" s="12">
        <f t="shared" si="201"/>
        <v>600840</v>
      </c>
      <c r="Q68" s="12">
        <f t="shared" si="201"/>
        <v>600840</v>
      </c>
      <c r="R68" s="12">
        <f t="shared" si="201"/>
        <v>600840</v>
      </c>
      <c r="S68" s="12">
        <f t="shared" si="201"/>
        <v>600840</v>
      </c>
      <c r="T68" s="12">
        <f t="shared" si="201"/>
        <v>600840</v>
      </c>
      <c r="U68" s="12">
        <f t="shared" si="201"/>
        <v>600840</v>
      </c>
      <c r="V68" s="12">
        <f t="shared" si="201"/>
        <v>600840</v>
      </c>
      <c r="W68" s="12">
        <f t="shared" si="201"/>
        <v>600840</v>
      </c>
      <c r="X68" s="12">
        <f t="shared" si="201"/>
        <v>600840</v>
      </c>
    </row>
    <row r="69" spans="1:27" ht="15" thickBot="1" x14ac:dyDescent="0.35">
      <c r="A69" s="2"/>
      <c r="B69" s="2" t="s">
        <v>10</v>
      </c>
      <c r="C69" s="2"/>
      <c r="D69" s="2"/>
      <c r="E69" s="12">
        <f t="shared" ref="E69:X69" si="202">E68/E$3</f>
        <v>572228.57142857136</v>
      </c>
      <c r="F69" s="12">
        <f t="shared" si="202"/>
        <v>544979.59183673467</v>
      </c>
      <c r="G69" s="12">
        <f t="shared" si="202"/>
        <v>519028.18270165205</v>
      </c>
      <c r="H69" s="12">
        <f t="shared" si="202"/>
        <v>494312.5549539543</v>
      </c>
      <c r="I69" s="12">
        <f t="shared" si="202"/>
        <v>470773.8618609088</v>
      </c>
      <c r="J69" s="12">
        <f t="shared" si="202"/>
        <v>448356.05891515122</v>
      </c>
      <c r="K69" s="12">
        <f t="shared" si="202"/>
        <v>427005.77039538213</v>
      </c>
      <c r="L69" s="12">
        <f t="shared" si="202"/>
        <v>406672.1622813163</v>
      </c>
      <c r="M69" s="12">
        <f t="shared" si="202"/>
        <v>387306.82122030121</v>
      </c>
      <c r="N69" s="12">
        <f t="shared" si="202"/>
        <v>368863.63925742975</v>
      </c>
      <c r="O69" s="12">
        <f t="shared" si="202"/>
        <v>351298.70405469497</v>
      </c>
      <c r="P69" s="12">
        <f t="shared" si="202"/>
        <v>334570.19433780469</v>
      </c>
      <c r="Q69" s="12">
        <f t="shared" si="202"/>
        <v>318638.28032171872</v>
      </c>
      <c r="R69" s="12">
        <f t="shared" si="202"/>
        <v>303465.02887782734</v>
      </c>
      <c r="S69" s="12">
        <f t="shared" si="202"/>
        <v>289014.31321697839</v>
      </c>
      <c r="T69" s="12">
        <f t="shared" si="202"/>
        <v>275251.72687331273</v>
      </c>
      <c r="U69" s="12">
        <f t="shared" si="202"/>
        <v>262144.50178410736</v>
      </c>
      <c r="V69" s="12">
        <f t="shared" si="202"/>
        <v>249661.43027057842</v>
      </c>
      <c r="W69" s="12">
        <f t="shared" si="202"/>
        <v>237772.79073388423</v>
      </c>
      <c r="X69" s="12">
        <f t="shared" si="202"/>
        <v>226450.27688941354</v>
      </c>
      <c r="Z69" s="5"/>
      <c r="AA69" s="4"/>
    </row>
    <row r="70" spans="1:27" ht="15.6" thickTop="1" thickBot="1" x14ac:dyDescent="0.35">
      <c r="A70" s="2"/>
      <c r="B70" s="2" t="s">
        <v>11</v>
      </c>
      <c r="C70" s="7">
        <f>X70</f>
        <v>7487794.4622117244</v>
      </c>
      <c r="D70" s="2"/>
      <c r="E70" s="12">
        <f>E69</f>
        <v>572228.57142857136</v>
      </c>
      <c r="F70" s="12">
        <f t="shared" ref="F70:X70" si="203">E70+F69</f>
        <v>1117208.163265306</v>
      </c>
      <c r="G70" s="12">
        <f t="shared" si="203"/>
        <v>1636236.345966958</v>
      </c>
      <c r="H70" s="12">
        <f t="shared" si="203"/>
        <v>2130548.9009209122</v>
      </c>
      <c r="I70" s="12">
        <f t="shared" si="203"/>
        <v>2601322.7627818212</v>
      </c>
      <c r="J70" s="12">
        <f t="shared" si="203"/>
        <v>3049678.8216969725</v>
      </c>
      <c r="K70" s="12">
        <f t="shared" si="203"/>
        <v>3476684.5920923548</v>
      </c>
      <c r="L70" s="12">
        <f t="shared" si="203"/>
        <v>3883356.754373671</v>
      </c>
      <c r="M70" s="12">
        <f t="shared" si="203"/>
        <v>4270663.5755939726</v>
      </c>
      <c r="N70" s="12">
        <f t="shared" si="203"/>
        <v>4639527.2148514027</v>
      </c>
      <c r="O70" s="12">
        <f t="shared" si="203"/>
        <v>4990825.9189060973</v>
      </c>
      <c r="P70" s="12">
        <f t="shared" si="203"/>
        <v>5325396.1132439021</v>
      </c>
      <c r="Q70" s="12">
        <f t="shared" si="203"/>
        <v>5644034.3935656212</v>
      </c>
      <c r="R70" s="12">
        <f t="shared" si="203"/>
        <v>5947499.4224434486</v>
      </c>
      <c r="S70" s="12">
        <f t="shared" si="203"/>
        <v>6236513.7356604272</v>
      </c>
      <c r="T70" s="12">
        <f t="shared" si="203"/>
        <v>6511765.4625337403</v>
      </c>
      <c r="U70" s="12">
        <f t="shared" si="203"/>
        <v>6773909.964317848</v>
      </c>
      <c r="V70" s="12">
        <f t="shared" si="203"/>
        <v>7023571.3945884267</v>
      </c>
      <c r="W70" s="12">
        <f t="shared" si="203"/>
        <v>7261344.1853223108</v>
      </c>
      <c r="X70" s="13">
        <f t="shared" si="203"/>
        <v>7487794.4622117244</v>
      </c>
    </row>
    <row r="71" spans="1:27" ht="15" thickTop="1" x14ac:dyDescent="0.3">
      <c r="B71" s="2" t="s">
        <v>132</v>
      </c>
      <c r="C71" s="15">
        <f>'3.scen. - Novadi'!$O$13</f>
        <v>569700</v>
      </c>
      <c r="E71" s="12">
        <f>$C71</f>
        <v>569700</v>
      </c>
      <c r="F71" s="12">
        <f t="shared" ref="F71:X71" si="204">$C71</f>
        <v>569700</v>
      </c>
      <c r="G71" s="12">
        <f t="shared" si="204"/>
        <v>569700</v>
      </c>
      <c r="H71" s="12">
        <f t="shared" si="204"/>
        <v>569700</v>
      </c>
      <c r="I71" s="12">
        <f t="shared" si="204"/>
        <v>569700</v>
      </c>
      <c r="J71" s="12">
        <f t="shared" si="204"/>
        <v>569700</v>
      </c>
      <c r="K71" s="12">
        <f t="shared" si="204"/>
        <v>569700</v>
      </c>
      <c r="L71" s="12">
        <f t="shared" si="204"/>
        <v>569700</v>
      </c>
      <c r="M71" s="12">
        <f t="shared" si="204"/>
        <v>569700</v>
      </c>
      <c r="N71" s="12">
        <f t="shared" si="204"/>
        <v>569700</v>
      </c>
      <c r="O71" s="12">
        <f t="shared" si="204"/>
        <v>569700</v>
      </c>
      <c r="P71" s="12">
        <f t="shared" si="204"/>
        <v>569700</v>
      </c>
      <c r="Q71" s="12">
        <f t="shared" si="204"/>
        <v>569700</v>
      </c>
      <c r="R71" s="12">
        <f t="shared" si="204"/>
        <v>569700</v>
      </c>
      <c r="S71" s="12">
        <f t="shared" si="204"/>
        <v>569700</v>
      </c>
      <c r="T71" s="12">
        <f t="shared" si="204"/>
        <v>569700</v>
      </c>
      <c r="U71" s="12">
        <f t="shared" si="204"/>
        <v>569700</v>
      </c>
      <c r="V71" s="12">
        <f t="shared" si="204"/>
        <v>569700</v>
      </c>
      <c r="W71" s="12">
        <f t="shared" si="204"/>
        <v>569700</v>
      </c>
      <c r="X71" s="12">
        <f t="shared" si="204"/>
        <v>569700</v>
      </c>
    </row>
    <row r="72" spans="1:27" ht="15" thickBot="1" x14ac:dyDescent="0.35">
      <c r="B72" s="2" t="s">
        <v>10</v>
      </c>
      <c r="E72" s="12">
        <f t="shared" ref="E72:X72" si="205">E71/E$3</f>
        <v>542571.42857142852</v>
      </c>
      <c r="F72" s="12">
        <f t="shared" si="205"/>
        <v>516734.69387755101</v>
      </c>
      <c r="G72" s="12">
        <f t="shared" si="205"/>
        <v>492128.27988338185</v>
      </c>
      <c r="H72" s="12">
        <f t="shared" si="205"/>
        <v>468693.5998889351</v>
      </c>
      <c r="I72" s="12">
        <f t="shared" si="205"/>
        <v>446374.85703708098</v>
      </c>
      <c r="J72" s="12">
        <f t="shared" si="205"/>
        <v>425118.91146388662</v>
      </c>
      <c r="K72" s="12">
        <f t="shared" si="205"/>
        <v>404875.15377513011</v>
      </c>
      <c r="L72" s="12">
        <f t="shared" si="205"/>
        <v>385595.38454774296</v>
      </c>
      <c r="M72" s="12">
        <f t="shared" si="205"/>
        <v>367233.69956927898</v>
      </c>
      <c r="N72" s="12">
        <f t="shared" si="205"/>
        <v>349746.38054217049</v>
      </c>
      <c r="O72" s="12">
        <f t="shared" si="205"/>
        <v>333091.79099254328</v>
      </c>
      <c r="P72" s="12">
        <f t="shared" si="205"/>
        <v>317230.27713575552</v>
      </c>
      <c r="Q72" s="12">
        <f t="shared" si="205"/>
        <v>302124.07346262428</v>
      </c>
      <c r="R72" s="12">
        <f t="shared" si="205"/>
        <v>287737.21282154688</v>
      </c>
      <c r="S72" s="12">
        <f t="shared" si="205"/>
        <v>274035.44078242558</v>
      </c>
      <c r="T72" s="12">
        <f t="shared" si="205"/>
        <v>260986.13407850056</v>
      </c>
      <c r="U72" s="12">
        <f t="shared" si="205"/>
        <v>248558.22293190524</v>
      </c>
      <c r="V72" s="12">
        <f t="shared" si="205"/>
        <v>236722.11707800502</v>
      </c>
      <c r="W72" s="12">
        <f t="shared" si="205"/>
        <v>225449.63531238574</v>
      </c>
      <c r="X72" s="12">
        <f t="shared" si="205"/>
        <v>214713.9383927483</v>
      </c>
    </row>
    <row r="73" spans="1:27" ht="15.6" thickTop="1" thickBot="1" x14ac:dyDescent="0.35">
      <c r="B73" s="2" t="s">
        <v>11</v>
      </c>
      <c r="C73" s="7">
        <f>X73</f>
        <v>7099721.2321450282</v>
      </c>
      <c r="E73" s="12">
        <f>E72</f>
        <v>542571.42857142852</v>
      </c>
      <c r="F73" s="12">
        <f>E73+F72</f>
        <v>1059306.1224489794</v>
      </c>
      <c r="G73" s="12">
        <f t="shared" ref="G73" si="206">F73+G72</f>
        <v>1551434.4023323613</v>
      </c>
      <c r="H73" s="12">
        <f t="shared" ref="H73" si="207">G73+H72</f>
        <v>2020128.0022212965</v>
      </c>
      <c r="I73" s="12">
        <f t="shared" ref="I73" si="208">H73+I72</f>
        <v>2466502.8592583775</v>
      </c>
      <c r="J73" s="12">
        <f t="shared" ref="J73" si="209">I73+J72</f>
        <v>2891621.770722264</v>
      </c>
      <c r="K73" s="12">
        <f t="shared" ref="K73" si="210">J73+K72</f>
        <v>3296496.9244973939</v>
      </c>
      <c r="L73" s="12">
        <f t="shared" ref="L73" si="211">K73+L72</f>
        <v>3682092.3090451369</v>
      </c>
      <c r="M73" s="12">
        <f t="shared" ref="M73" si="212">L73+M72</f>
        <v>4049326.0086144158</v>
      </c>
      <c r="N73" s="12">
        <f t="shared" ref="N73" si="213">M73+N72</f>
        <v>4399072.3891565865</v>
      </c>
      <c r="O73" s="12">
        <f t="shared" ref="O73" si="214">N73+O72</f>
        <v>4732164.1801491296</v>
      </c>
      <c r="P73" s="12">
        <f t="shared" ref="P73" si="215">O73+P72</f>
        <v>5049394.4572848855</v>
      </c>
      <c r="Q73" s="12">
        <f t="shared" ref="Q73" si="216">P73+Q72</f>
        <v>5351518.5307475096</v>
      </c>
      <c r="R73" s="12">
        <f t="shared" ref="R73" si="217">Q73+R72</f>
        <v>5639255.7435690565</v>
      </c>
      <c r="S73" s="12">
        <f t="shared" ref="S73" si="218">R73+S72</f>
        <v>5913291.1843514824</v>
      </c>
      <c r="T73" s="12">
        <f t="shared" ref="T73" si="219">S73+T72</f>
        <v>6174277.3184299832</v>
      </c>
      <c r="U73" s="12">
        <f t="shared" ref="U73" si="220">T73+U72</f>
        <v>6422835.5413618889</v>
      </c>
      <c r="V73" s="12">
        <f t="shared" ref="V73" si="221">U73+V72</f>
        <v>6659557.6584398942</v>
      </c>
      <c r="W73" s="12">
        <f t="shared" ref="W73" si="222">V73+W72</f>
        <v>6885007.2937522801</v>
      </c>
      <c r="X73" s="13">
        <f t="shared" ref="X73" si="223">W73+X72</f>
        <v>7099721.2321450282</v>
      </c>
    </row>
    <row r="74" spans="1:27" ht="15" thickTop="1" x14ac:dyDescent="0.3"/>
    <row r="75" spans="1:27" x14ac:dyDescent="0.3">
      <c r="A75" s="2">
        <f>A68+1</f>
        <v>14</v>
      </c>
      <c r="B75" s="2" t="s">
        <v>131</v>
      </c>
      <c r="C75" s="14">
        <f>'3.scen. - Novadi'!$S$14</f>
        <v>353010</v>
      </c>
      <c r="D75" s="1"/>
      <c r="E75" s="12">
        <f t="shared" ref="E75:J75" si="224">$C75</f>
        <v>353010</v>
      </c>
      <c r="F75" s="12">
        <f t="shared" si="224"/>
        <v>353010</v>
      </c>
      <c r="G75" s="12">
        <f t="shared" si="224"/>
        <v>353010</v>
      </c>
      <c r="H75" s="12">
        <f t="shared" si="224"/>
        <v>353010</v>
      </c>
      <c r="I75" s="12">
        <f t="shared" si="224"/>
        <v>353010</v>
      </c>
      <c r="J75" s="12">
        <f t="shared" si="224"/>
        <v>353010</v>
      </c>
      <c r="K75" s="12">
        <f t="shared" ref="K75:X75" si="225">$C75</f>
        <v>353010</v>
      </c>
      <c r="L75" s="12">
        <f t="shared" si="225"/>
        <v>353010</v>
      </c>
      <c r="M75" s="12">
        <f t="shared" si="225"/>
        <v>353010</v>
      </c>
      <c r="N75" s="12">
        <f t="shared" si="225"/>
        <v>353010</v>
      </c>
      <c r="O75" s="12">
        <f t="shared" si="225"/>
        <v>353010</v>
      </c>
      <c r="P75" s="12">
        <f t="shared" si="225"/>
        <v>353010</v>
      </c>
      <c r="Q75" s="12">
        <f t="shared" si="225"/>
        <v>353010</v>
      </c>
      <c r="R75" s="12">
        <f t="shared" si="225"/>
        <v>353010</v>
      </c>
      <c r="S75" s="12">
        <f t="shared" si="225"/>
        <v>353010</v>
      </c>
      <c r="T75" s="12">
        <f t="shared" si="225"/>
        <v>353010</v>
      </c>
      <c r="U75" s="12">
        <f t="shared" si="225"/>
        <v>353010</v>
      </c>
      <c r="V75" s="12">
        <f t="shared" si="225"/>
        <v>353010</v>
      </c>
      <c r="W75" s="12">
        <f t="shared" si="225"/>
        <v>353010</v>
      </c>
      <c r="X75" s="12">
        <f t="shared" si="225"/>
        <v>353010</v>
      </c>
    </row>
    <row r="76" spans="1:27" ht="15" thickBot="1" x14ac:dyDescent="0.35">
      <c r="A76" s="2"/>
      <c r="B76" s="2" t="s">
        <v>10</v>
      </c>
      <c r="C76" s="2"/>
      <c r="D76" s="2"/>
      <c r="E76" s="12">
        <f t="shared" ref="E76:X76" si="226">E75/E$3</f>
        <v>336200</v>
      </c>
      <c r="F76" s="12">
        <f t="shared" si="226"/>
        <v>320190.47619047615</v>
      </c>
      <c r="G76" s="12">
        <f t="shared" si="226"/>
        <v>304943.31065759633</v>
      </c>
      <c r="H76" s="12">
        <f t="shared" si="226"/>
        <v>290422.2006262822</v>
      </c>
      <c r="I76" s="12">
        <f t="shared" si="226"/>
        <v>276592.57202503062</v>
      </c>
      <c r="J76" s="12">
        <f t="shared" si="226"/>
        <v>263421.49716669583</v>
      </c>
      <c r="K76" s="12">
        <f t="shared" si="226"/>
        <v>250877.61634923413</v>
      </c>
      <c r="L76" s="12">
        <f t="shared" si="226"/>
        <v>238931.06318974678</v>
      </c>
      <c r="M76" s="12">
        <f t="shared" si="226"/>
        <v>227553.39351404455</v>
      </c>
      <c r="N76" s="12">
        <f t="shared" si="226"/>
        <v>216717.51763242338</v>
      </c>
      <c r="O76" s="12">
        <f t="shared" si="226"/>
        <v>206397.63584040321</v>
      </c>
      <c r="P76" s="12">
        <f t="shared" si="226"/>
        <v>196569.1769908602</v>
      </c>
      <c r="Q76" s="12">
        <f t="shared" si="226"/>
        <v>187208.73999129541</v>
      </c>
      <c r="R76" s="12">
        <f t="shared" si="226"/>
        <v>178294.03808694798</v>
      </c>
      <c r="S76" s="12">
        <f t="shared" si="226"/>
        <v>169803.84579709332</v>
      </c>
      <c r="T76" s="12">
        <f t="shared" si="226"/>
        <v>161717.94837818408</v>
      </c>
      <c r="U76" s="12">
        <f t="shared" si="226"/>
        <v>154017.09369350865</v>
      </c>
      <c r="V76" s="12">
        <f t="shared" si="226"/>
        <v>146682.94637477014</v>
      </c>
      <c r="W76" s="12">
        <f t="shared" si="226"/>
        <v>139698.04416644777</v>
      </c>
      <c r="X76" s="12">
        <f t="shared" si="226"/>
        <v>133045.75634899785</v>
      </c>
      <c r="Z76" s="5"/>
      <c r="AA76" s="4"/>
    </row>
    <row r="77" spans="1:27" ht="15.6" thickTop="1" thickBot="1" x14ac:dyDescent="0.35">
      <c r="A77" s="2"/>
      <c r="B77" s="2" t="s">
        <v>11</v>
      </c>
      <c r="C77" s="7">
        <f>X77</f>
        <v>4399284.8730200389</v>
      </c>
      <c r="D77" s="2"/>
      <c r="E77" s="12">
        <f>E76</f>
        <v>336200</v>
      </c>
      <c r="F77" s="12">
        <f t="shared" ref="F77:X77" si="227">E77+F76</f>
        <v>656390.47619047621</v>
      </c>
      <c r="G77" s="12">
        <f t="shared" si="227"/>
        <v>961333.78684807254</v>
      </c>
      <c r="H77" s="12">
        <f t="shared" si="227"/>
        <v>1251755.9874743547</v>
      </c>
      <c r="I77" s="12">
        <f t="shared" si="227"/>
        <v>1528348.5594993853</v>
      </c>
      <c r="J77" s="12">
        <f t="shared" si="227"/>
        <v>1791770.0566660811</v>
      </c>
      <c r="K77" s="12">
        <f t="shared" si="227"/>
        <v>2042647.6730153151</v>
      </c>
      <c r="L77" s="12">
        <f t="shared" si="227"/>
        <v>2281578.7362050619</v>
      </c>
      <c r="M77" s="12">
        <f t="shared" si="227"/>
        <v>2509132.1297191065</v>
      </c>
      <c r="N77" s="12">
        <f t="shared" si="227"/>
        <v>2725849.6473515299</v>
      </c>
      <c r="O77" s="12">
        <f t="shared" si="227"/>
        <v>2932247.2831919333</v>
      </c>
      <c r="P77" s="12">
        <f t="shared" si="227"/>
        <v>3128816.4601827934</v>
      </c>
      <c r="Q77" s="12">
        <f t="shared" si="227"/>
        <v>3316025.2001740891</v>
      </c>
      <c r="R77" s="12">
        <f t="shared" si="227"/>
        <v>3494319.238261037</v>
      </c>
      <c r="S77" s="12">
        <f t="shared" si="227"/>
        <v>3664123.0840581302</v>
      </c>
      <c r="T77" s="12">
        <f t="shared" si="227"/>
        <v>3825841.032436314</v>
      </c>
      <c r="U77" s="12">
        <f t="shared" si="227"/>
        <v>3979858.1261298228</v>
      </c>
      <c r="V77" s="12">
        <f t="shared" si="227"/>
        <v>4126541.0725045931</v>
      </c>
      <c r="W77" s="12">
        <f t="shared" si="227"/>
        <v>4266239.1166710407</v>
      </c>
      <c r="X77" s="13">
        <f t="shared" si="227"/>
        <v>4399284.8730200389</v>
      </c>
    </row>
    <row r="78" spans="1:27" ht="15" thickTop="1" x14ac:dyDescent="0.3">
      <c r="B78" s="2" t="s">
        <v>132</v>
      </c>
      <c r="C78" s="15">
        <f>'3.scen. - Novadi'!$O$14</f>
        <v>442200</v>
      </c>
      <c r="E78" s="12">
        <f>$C78</f>
        <v>442200</v>
      </c>
      <c r="F78" s="12">
        <f t="shared" ref="F78:X78" si="228">$C78</f>
        <v>442200</v>
      </c>
      <c r="G78" s="12">
        <f t="shared" si="228"/>
        <v>442200</v>
      </c>
      <c r="H78" s="12">
        <f t="shared" si="228"/>
        <v>442200</v>
      </c>
      <c r="I78" s="12">
        <f t="shared" si="228"/>
        <v>442200</v>
      </c>
      <c r="J78" s="12">
        <f t="shared" si="228"/>
        <v>442200</v>
      </c>
      <c r="K78" s="12">
        <f t="shared" si="228"/>
        <v>442200</v>
      </c>
      <c r="L78" s="12">
        <f t="shared" si="228"/>
        <v>442200</v>
      </c>
      <c r="M78" s="12">
        <f t="shared" si="228"/>
        <v>442200</v>
      </c>
      <c r="N78" s="12">
        <f t="shared" si="228"/>
        <v>442200</v>
      </c>
      <c r="O78" s="12">
        <f t="shared" si="228"/>
        <v>442200</v>
      </c>
      <c r="P78" s="12">
        <f t="shared" si="228"/>
        <v>442200</v>
      </c>
      <c r="Q78" s="12">
        <f t="shared" si="228"/>
        <v>442200</v>
      </c>
      <c r="R78" s="12">
        <f t="shared" si="228"/>
        <v>442200</v>
      </c>
      <c r="S78" s="12">
        <f t="shared" si="228"/>
        <v>442200</v>
      </c>
      <c r="T78" s="12">
        <f t="shared" si="228"/>
        <v>442200</v>
      </c>
      <c r="U78" s="12">
        <f t="shared" si="228"/>
        <v>442200</v>
      </c>
      <c r="V78" s="12">
        <f t="shared" si="228"/>
        <v>442200</v>
      </c>
      <c r="W78" s="12">
        <f t="shared" si="228"/>
        <v>442200</v>
      </c>
      <c r="X78" s="12">
        <f t="shared" si="228"/>
        <v>442200</v>
      </c>
    </row>
    <row r="79" spans="1:27" ht="15" thickBot="1" x14ac:dyDescent="0.35">
      <c r="B79" s="2" t="s">
        <v>10</v>
      </c>
      <c r="E79" s="12">
        <f t="shared" ref="E79:X79" si="229">E78/E$3</f>
        <v>421142.8571428571</v>
      </c>
      <c r="F79" s="12">
        <f t="shared" si="229"/>
        <v>401088.43537414965</v>
      </c>
      <c r="G79" s="12">
        <f t="shared" si="229"/>
        <v>381988.98607061867</v>
      </c>
      <c r="H79" s="12">
        <f t="shared" si="229"/>
        <v>363799.03435297013</v>
      </c>
      <c r="I79" s="12">
        <f t="shared" si="229"/>
        <v>346475.27081235248</v>
      </c>
      <c r="J79" s="12">
        <f t="shared" si="229"/>
        <v>329976.44839271664</v>
      </c>
      <c r="K79" s="12">
        <f t="shared" si="229"/>
        <v>314263.28418353968</v>
      </c>
      <c r="L79" s="12">
        <f t="shared" si="229"/>
        <v>299298.3658890854</v>
      </c>
      <c r="M79" s="12">
        <f t="shared" si="229"/>
        <v>285046.06275150989</v>
      </c>
      <c r="N79" s="12">
        <f t="shared" si="229"/>
        <v>271472.44071572367</v>
      </c>
      <c r="O79" s="12">
        <f t="shared" si="229"/>
        <v>258545.18163402256</v>
      </c>
      <c r="P79" s="12">
        <f t="shared" si="229"/>
        <v>246233.50631811671</v>
      </c>
      <c r="Q79" s="12">
        <f t="shared" si="229"/>
        <v>234508.10125534923</v>
      </c>
      <c r="R79" s="12">
        <f t="shared" si="229"/>
        <v>223341.04881461829</v>
      </c>
      <c r="S79" s="12">
        <f t="shared" si="229"/>
        <v>212705.76077582693</v>
      </c>
      <c r="T79" s="12">
        <f t="shared" si="229"/>
        <v>202576.91502459705</v>
      </c>
      <c r="U79" s="12">
        <f t="shared" si="229"/>
        <v>192930.39526152099</v>
      </c>
      <c r="V79" s="12">
        <f t="shared" si="229"/>
        <v>183743.23358240095</v>
      </c>
      <c r="W79" s="12">
        <f t="shared" si="229"/>
        <v>174993.55579276281</v>
      </c>
      <c r="X79" s="12">
        <f t="shared" si="229"/>
        <v>166660.52932644077</v>
      </c>
    </row>
    <row r="80" spans="1:27" ht="15.6" thickTop="1" thickBot="1" x14ac:dyDescent="0.35">
      <c r="B80" s="2" t="s">
        <v>11</v>
      </c>
      <c r="C80" s="7">
        <f>X80</f>
        <v>5510789.4134711791</v>
      </c>
      <c r="E80" s="12">
        <f>E79</f>
        <v>421142.8571428571</v>
      </c>
      <c r="F80" s="12">
        <f>E80+F79</f>
        <v>822231.29251700675</v>
      </c>
      <c r="G80" s="12">
        <f t="shared" ref="G80" si="230">F80+G79</f>
        <v>1204220.2785876254</v>
      </c>
      <c r="H80" s="12">
        <f t="shared" ref="H80" si="231">G80+H79</f>
        <v>1568019.3129405954</v>
      </c>
      <c r="I80" s="12">
        <f t="shared" ref="I80" si="232">H80+I79</f>
        <v>1914494.5837529479</v>
      </c>
      <c r="J80" s="12">
        <f t="shared" ref="J80" si="233">I80+J79</f>
        <v>2244471.0321456646</v>
      </c>
      <c r="K80" s="12">
        <f t="shared" ref="K80" si="234">J80+K79</f>
        <v>2558734.3163292045</v>
      </c>
      <c r="L80" s="12">
        <f t="shared" ref="L80" si="235">K80+L79</f>
        <v>2858032.6822182899</v>
      </c>
      <c r="M80" s="12">
        <f t="shared" ref="M80" si="236">L80+M79</f>
        <v>3143078.7449697996</v>
      </c>
      <c r="N80" s="12">
        <f t="shared" ref="N80" si="237">M80+N79</f>
        <v>3414551.1856855233</v>
      </c>
      <c r="O80" s="12">
        <f t="shared" ref="O80" si="238">N80+O79</f>
        <v>3673096.3673195457</v>
      </c>
      <c r="P80" s="12">
        <f t="shared" ref="P80" si="239">O80+P79</f>
        <v>3919329.8736376623</v>
      </c>
      <c r="Q80" s="12">
        <f t="shared" ref="Q80" si="240">P80+Q79</f>
        <v>4153837.9748930116</v>
      </c>
      <c r="R80" s="12">
        <f t="shared" ref="R80" si="241">Q80+R79</f>
        <v>4377179.0237076301</v>
      </c>
      <c r="S80" s="12">
        <f t="shared" ref="S80" si="242">R80+S79</f>
        <v>4589884.784483457</v>
      </c>
      <c r="T80" s="12">
        <f t="shared" ref="T80" si="243">S80+T79</f>
        <v>4792461.6995080542</v>
      </c>
      <c r="U80" s="12">
        <f t="shared" ref="U80" si="244">T80+U79</f>
        <v>4985392.0947695747</v>
      </c>
      <c r="V80" s="12">
        <f t="shared" ref="V80" si="245">U80+V79</f>
        <v>5169135.3283519754</v>
      </c>
      <c r="W80" s="12">
        <f t="shared" ref="W80" si="246">V80+W79</f>
        <v>5344128.8841447383</v>
      </c>
      <c r="X80" s="13">
        <f t="shared" ref="X80" si="247">W80+X79</f>
        <v>5510789.4134711791</v>
      </c>
    </row>
    <row r="81" spans="1:27" ht="15" thickTop="1" x14ac:dyDescent="0.3"/>
    <row r="82" spans="1:27" x14ac:dyDescent="0.3">
      <c r="A82" s="2">
        <f>A75+1</f>
        <v>15</v>
      </c>
      <c r="B82" s="2" t="s">
        <v>131</v>
      </c>
      <c r="C82" s="14">
        <f>'3.scen. - Novadi'!$S$15</f>
        <v>561600</v>
      </c>
      <c r="D82" s="1"/>
      <c r="E82" s="12">
        <f t="shared" ref="E82:J82" si="248">$C82</f>
        <v>561600</v>
      </c>
      <c r="F82" s="12">
        <f t="shared" si="248"/>
        <v>561600</v>
      </c>
      <c r="G82" s="12">
        <f t="shared" si="248"/>
        <v>561600</v>
      </c>
      <c r="H82" s="12">
        <f t="shared" si="248"/>
        <v>561600</v>
      </c>
      <c r="I82" s="12">
        <f t="shared" si="248"/>
        <v>561600</v>
      </c>
      <c r="J82" s="12">
        <f t="shared" si="248"/>
        <v>561600</v>
      </c>
      <c r="K82" s="12">
        <f t="shared" ref="K82:X82" si="249">$C82</f>
        <v>561600</v>
      </c>
      <c r="L82" s="12">
        <f t="shared" si="249"/>
        <v>561600</v>
      </c>
      <c r="M82" s="12">
        <f t="shared" si="249"/>
        <v>561600</v>
      </c>
      <c r="N82" s="12">
        <f t="shared" si="249"/>
        <v>561600</v>
      </c>
      <c r="O82" s="12">
        <f t="shared" si="249"/>
        <v>561600</v>
      </c>
      <c r="P82" s="12">
        <f t="shared" si="249"/>
        <v>561600</v>
      </c>
      <c r="Q82" s="12">
        <f t="shared" si="249"/>
        <v>561600</v>
      </c>
      <c r="R82" s="12">
        <f t="shared" si="249"/>
        <v>561600</v>
      </c>
      <c r="S82" s="12">
        <f t="shared" si="249"/>
        <v>561600</v>
      </c>
      <c r="T82" s="12">
        <f t="shared" si="249"/>
        <v>561600</v>
      </c>
      <c r="U82" s="12">
        <f t="shared" si="249"/>
        <v>561600</v>
      </c>
      <c r="V82" s="12">
        <f t="shared" si="249"/>
        <v>561600</v>
      </c>
      <c r="W82" s="12">
        <f t="shared" si="249"/>
        <v>561600</v>
      </c>
      <c r="X82" s="12">
        <f t="shared" si="249"/>
        <v>561600</v>
      </c>
    </row>
    <row r="83" spans="1:27" ht="15" thickBot="1" x14ac:dyDescent="0.35">
      <c r="A83" s="2"/>
      <c r="B83" s="2" t="s">
        <v>10</v>
      </c>
      <c r="C83" s="2"/>
      <c r="D83" s="2"/>
      <c r="E83" s="12">
        <f t="shared" ref="E83:X83" si="250">E82/E$3</f>
        <v>534857.14285714284</v>
      </c>
      <c r="F83" s="12">
        <f t="shared" si="250"/>
        <v>509387.75510204083</v>
      </c>
      <c r="G83" s="12">
        <f t="shared" si="250"/>
        <v>485131.19533527689</v>
      </c>
      <c r="H83" s="12">
        <f t="shared" si="250"/>
        <v>462029.70984312083</v>
      </c>
      <c r="I83" s="12">
        <f t="shared" si="250"/>
        <v>440028.29508868646</v>
      </c>
      <c r="J83" s="12">
        <f t="shared" si="250"/>
        <v>419074.56675112998</v>
      </c>
      <c r="K83" s="12">
        <f t="shared" si="250"/>
        <v>399118.63500107615</v>
      </c>
      <c r="L83" s="12">
        <f t="shared" si="250"/>
        <v>380112.98571531061</v>
      </c>
      <c r="M83" s="12">
        <f t="shared" si="250"/>
        <v>362012.36734791484</v>
      </c>
      <c r="N83" s="12">
        <f t="shared" si="250"/>
        <v>344773.68318849034</v>
      </c>
      <c r="O83" s="12">
        <f t="shared" si="250"/>
        <v>328355.88875094318</v>
      </c>
      <c r="P83" s="12">
        <f t="shared" si="250"/>
        <v>312719.89404851728</v>
      </c>
      <c r="Q83" s="12">
        <f t="shared" si="250"/>
        <v>297828.47052239737</v>
      </c>
      <c r="R83" s="12">
        <f t="shared" si="250"/>
        <v>283646.16240228323</v>
      </c>
      <c r="S83" s="12">
        <f t="shared" si="250"/>
        <v>270139.20228788874</v>
      </c>
      <c r="T83" s="12">
        <f t="shared" si="250"/>
        <v>257275.4307503702</v>
      </c>
      <c r="U83" s="12">
        <f t="shared" si="250"/>
        <v>245024.2197622573</v>
      </c>
      <c r="V83" s="12">
        <f t="shared" si="250"/>
        <v>233356.39977357839</v>
      </c>
      <c r="W83" s="12">
        <f t="shared" si="250"/>
        <v>222244.19026055088</v>
      </c>
      <c r="X83" s="12">
        <f t="shared" si="250"/>
        <v>211661.13358147698</v>
      </c>
      <c r="Z83" s="5"/>
      <c r="AA83" s="4"/>
    </row>
    <row r="84" spans="1:27" ht="15.6" thickTop="1" thickBot="1" x14ac:dyDescent="0.35">
      <c r="A84" s="2"/>
      <c r="B84" s="2" t="s">
        <v>11</v>
      </c>
      <c r="C84" s="7">
        <f>X84</f>
        <v>6998777.3283704538</v>
      </c>
      <c r="D84" s="2"/>
      <c r="E84" s="12">
        <f>E83</f>
        <v>534857.14285714284</v>
      </c>
      <c r="F84" s="12">
        <f t="shared" ref="F84:X84" si="251">E84+F83</f>
        <v>1044244.8979591837</v>
      </c>
      <c r="G84" s="12">
        <f t="shared" si="251"/>
        <v>1529376.0932944606</v>
      </c>
      <c r="H84" s="12">
        <f t="shared" si="251"/>
        <v>1991405.8031375813</v>
      </c>
      <c r="I84" s="12">
        <f t="shared" si="251"/>
        <v>2431434.0982262678</v>
      </c>
      <c r="J84" s="12">
        <f t="shared" si="251"/>
        <v>2850508.6649773978</v>
      </c>
      <c r="K84" s="12">
        <f t="shared" si="251"/>
        <v>3249627.2999784742</v>
      </c>
      <c r="L84" s="12">
        <f t="shared" si="251"/>
        <v>3629740.2856937847</v>
      </c>
      <c r="M84" s="12">
        <f t="shared" si="251"/>
        <v>3991752.6530416994</v>
      </c>
      <c r="N84" s="12">
        <f t="shared" si="251"/>
        <v>4336526.3362301895</v>
      </c>
      <c r="O84" s="12">
        <f t="shared" si="251"/>
        <v>4664882.2249811329</v>
      </c>
      <c r="P84" s="12">
        <f t="shared" si="251"/>
        <v>4977602.1190296505</v>
      </c>
      <c r="Q84" s="12">
        <f t="shared" si="251"/>
        <v>5275430.5895520477</v>
      </c>
      <c r="R84" s="12">
        <f t="shared" si="251"/>
        <v>5559076.7519543311</v>
      </c>
      <c r="S84" s="12">
        <f t="shared" si="251"/>
        <v>5829215.9542422201</v>
      </c>
      <c r="T84" s="12">
        <f t="shared" si="251"/>
        <v>6086491.3849925902</v>
      </c>
      <c r="U84" s="12">
        <f t="shared" si="251"/>
        <v>6331515.6047548475</v>
      </c>
      <c r="V84" s="12">
        <f t="shared" si="251"/>
        <v>6564872.0045284256</v>
      </c>
      <c r="W84" s="12">
        <f t="shared" si="251"/>
        <v>6787116.1947889766</v>
      </c>
      <c r="X84" s="13">
        <f t="shared" si="251"/>
        <v>6998777.3283704538</v>
      </c>
    </row>
    <row r="85" spans="1:27" ht="15" thickTop="1" x14ac:dyDescent="0.3">
      <c r="B85" s="2" t="s">
        <v>132</v>
      </c>
      <c r="C85" s="15">
        <f>'3.scen. - Novadi'!$O$15</f>
        <v>692700</v>
      </c>
      <c r="E85" s="12">
        <f>$C85</f>
        <v>692700</v>
      </c>
      <c r="F85" s="12">
        <f t="shared" ref="F85:X85" si="252">$C85</f>
        <v>692700</v>
      </c>
      <c r="G85" s="12">
        <f t="shared" si="252"/>
        <v>692700</v>
      </c>
      <c r="H85" s="12">
        <f t="shared" si="252"/>
        <v>692700</v>
      </c>
      <c r="I85" s="12">
        <f t="shared" si="252"/>
        <v>692700</v>
      </c>
      <c r="J85" s="12">
        <f t="shared" si="252"/>
        <v>692700</v>
      </c>
      <c r="K85" s="12">
        <f t="shared" si="252"/>
        <v>692700</v>
      </c>
      <c r="L85" s="12">
        <f t="shared" si="252"/>
        <v>692700</v>
      </c>
      <c r="M85" s="12">
        <f t="shared" si="252"/>
        <v>692700</v>
      </c>
      <c r="N85" s="12">
        <f t="shared" si="252"/>
        <v>692700</v>
      </c>
      <c r="O85" s="12">
        <f t="shared" si="252"/>
        <v>692700</v>
      </c>
      <c r="P85" s="12">
        <f t="shared" si="252"/>
        <v>692700</v>
      </c>
      <c r="Q85" s="12">
        <f t="shared" si="252"/>
        <v>692700</v>
      </c>
      <c r="R85" s="12">
        <f t="shared" si="252"/>
        <v>692700</v>
      </c>
      <c r="S85" s="12">
        <f t="shared" si="252"/>
        <v>692700</v>
      </c>
      <c r="T85" s="12">
        <f t="shared" si="252"/>
        <v>692700</v>
      </c>
      <c r="U85" s="12">
        <f t="shared" si="252"/>
        <v>692700</v>
      </c>
      <c r="V85" s="12">
        <f t="shared" si="252"/>
        <v>692700</v>
      </c>
      <c r="W85" s="12">
        <f t="shared" si="252"/>
        <v>692700</v>
      </c>
      <c r="X85" s="12">
        <f t="shared" si="252"/>
        <v>692700</v>
      </c>
    </row>
    <row r="86" spans="1:27" ht="15" thickBot="1" x14ac:dyDescent="0.35">
      <c r="B86" s="2" t="s">
        <v>10</v>
      </c>
      <c r="E86" s="12">
        <f t="shared" ref="E86:X86" si="253">E85/E$3</f>
        <v>659714.28571428568</v>
      </c>
      <c r="F86" s="12">
        <f t="shared" si="253"/>
        <v>628299.31972789112</v>
      </c>
      <c r="G86" s="12">
        <f t="shared" si="253"/>
        <v>598380.30450275342</v>
      </c>
      <c r="H86" s="12">
        <f t="shared" si="253"/>
        <v>569886.00428833649</v>
      </c>
      <c r="I86" s="12">
        <f t="shared" si="253"/>
        <v>542748.57551270141</v>
      </c>
      <c r="J86" s="12">
        <f t="shared" si="253"/>
        <v>516903.4052501918</v>
      </c>
      <c r="K86" s="12">
        <f t="shared" si="253"/>
        <v>492288.95738113503</v>
      </c>
      <c r="L86" s="12">
        <f t="shared" si="253"/>
        <v>468846.62607727147</v>
      </c>
      <c r="M86" s="12">
        <f t="shared" si="253"/>
        <v>446520.59626406804</v>
      </c>
      <c r="N86" s="12">
        <f t="shared" si="253"/>
        <v>425257.71072768385</v>
      </c>
      <c r="O86" s="12">
        <f t="shared" si="253"/>
        <v>405007.34355017508</v>
      </c>
      <c r="P86" s="12">
        <f t="shared" si="253"/>
        <v>385721.27957159531</v>
      </c>
      <c r="Q86" s="12">
        <f t="shared" si="253"/>
        <v>367353.59959199547</v>
      </c>
      <c r="R86" s="12">
        <f t="shared" si="253"/>
        <v>349860.5710399957</v>
      </c>
      <c r="S86" s="12">
        <f t="shared" si="253"/>
        <v>333200.5438476149</v>
      </c>
      <c r="T86" s="12">
        <f t="shared" si="253"/>
        <v>317333.85128344275</v>
      </c>
      <c r="U86" s="12">
        <f t="shared" si="253"/>
        <v>302222.71550804068</v>
      </c>
      <c r="V86" s="12">
        <f t="shared" si="253"/>
        <v>287831.15762670542</v>
      </c>
      <c r="W86" s="12">
        <f t="shared" si="253"/>
        <v>274124.91202543373</v>
      </c>
      <c r="X86" s="12">
        <f t="shared" si="253"/>
        <v>261071.34478612733</v>
      </c>
    </row>
    <row r="87" spans="1:27" ht="15.6" thickTop="1" thickBot="1" x14ac:dyDescent="0.35">
      <c r="B87" s="2" t="s">
        <v>11</v>
      </c>
      <c r="C87" s="7">
        <f>X87</f>
        <v>8632573.1042774469</v>
      </c>
      <c r="E87" s="12">
        <f>E86</f>
        <v>659714.28571428568</v>
      </c>
      <c r="F87" s="12">
        <f>E87+F86</f>
        <v>1288013.6054421768</v>
      </c>
      <c r="G87" s="12">
        <f t="shared" ref="G87" si="254">F87+G86</f>
        <v>1886393.9099449301</v>
      </c>
      <c r="H87" s="12">
        <f t="shared" ref="H87" si="255">G87+H86</f>
        <v>2456279.9142332664</v>
      </c>
      <c r="I87" s="12">
        <f t="shared" ref="I87" si="256">H87+I86</f>
        <v>2999028.489745968</v>
      </c>
      <c r="J87" s="12">
        <f t="shared" ref="J87" si="257">I87+J86</f>
        <v>3515931.8949961597</v>
      </c>
      <c r="K87" s="12">
        <f t="shared" ref="K87" si="258">J87+K86</f>
        <v>4008220.8523772946</v>
      </c>
      <c r="L87" s="12">
        <f t="shared" ref="L87" si="259">K87+L86</f>
        <v>4477067.4784545656</v>
      </c>
      <c r="M87" s="12">
        <f t="shared" ref="M87" si="260">L87+M86</f>
        <v>4923588.0747186337</v>
      </c>
      <c r="N87" s="12">
        <f t="shared" ref="N87" si="261">M87+N86</f>
        <v>5348845.7854463179</v>
      </c>
      <c r="O87" s="12">
        <f t="shared" ref="O87" si="262">N87+O86</f>
        <v>5753853.1289964933</v>
      </c>
      <c r="P87" s="12">
        <f t="shared" ref="P87" si="263">O87+P86</f>
        <v>6139574.4085680889</v>
      </c>
      <c r="Q87" s="12">
        <f t="shared" ref="Q87" si="264">P87+Q86</f>
        <v>6506928.0081600845</v>
      </c>
      <c r="R87" s="12">
        <f t="shared" ref="R87" si="265">Q87+R86</f>
        <v>6856788.5792000806</v>
      </c>
      <c r="S87" s="12">
        <f t="shared" ref="S87" si="266">R87+S86</f>
        <v>7189989.1230476955</v>
      </c>
      <c r="T87" s="12">
        <f t="shared" ref="T87" si="267">S87+T86</f>
        <v>7507322.9743311387</v>
      </c>
      <c r="U87" s="12">
        <f t="shared" ref="U87" si="268">T87+U86</f>
        <v>7809545.6898391796</v>
      </c>
      <c r="V87" s="12">
        <f t="shared" ref="V87" si="269">U87+V86</f>
        <v>8097376.8474658849</v>
      </c>
      <c r="W87" s="12">
        <f t="shared" ref="W87" si="270">V87+W86</f>
        <v>8371501.7594913188</v>
      </c>
      <c r="X87" s="13">
        <f t="shared" ref="X87" si="271">W87+X86</f>
        <v>8632573.1042774469</v>
      </c>
    </row>
    <row r="88" spans="1:27" ht="15" thickTop="1" x14ac:dyDescent="0.3"/>
    <row r="89" spans="1:27" x14ac:dyDescent="0.3">
      <c r="A89" s="2">
        <f>A82+1</f>
        <v>16</v>
      </c>
      <c r="B89" s="2" t="s">
        <v>131</v>
      </c>
      <c r="C89" s="14">
        <f>'3.scen. - Novadi'!$S$16</f>
        <v>292260</v>
      </c>
      <c r="D89" s="1"/>
      <c r="E89" s="12">
        <f t="shared" ref="E89:J89" si="272">$C89</f>
        <v>292260</v>
      </c>
      <c r="F89" s="12">
        <f t="shared" si="272"/>
        <v>292260</v>
      </c>
      <c r="G89" s="12">
        <f t="shared" si="272"/>
        <v>292260</v>
      </c>
      <c r="H89" s="12">
        <f t="shared" si="272"/>
        <v>292260</v>
      </c>
      <c r="I89" s="12">
        <f t="shared" si="272"/>
        <v>292260</v>
      </c>
      <c r="J89" s="12">
        <f t="shared" si="272"/>
        <v>292260</v>
      </c>
      <c r="K89" s="12">
        <f t="shared" ref="K89:X89" si="273">$C89</f>
        <v>292260</v>
      </c>
      <c r="L89" s="12">
        <f t="shared" si="273"/>
        <v>292260</v>
      </c>
      <c r="M89" s="12">
        <f t="shared" si="273"/>
        <v>292260</v>
      </c>
      <c r="N89" s="12">
        <f t="shared" si="273"/>
        <v>292260</v>
      </c>
      <c r="O89" s="12">
        <f t="shared" si="273"/>
        <v>292260</v>
      </c>
      <c r="P89" s="12">
        <f t="shared" si="273"/>
        <v>292260</v>
      </c>
      <c r="Q89" s="12">
        <f t="shared" si="273"/>
        <v>292260</v>
      </c>
      <c r="R89" s="12">
        <f t="shared" si="273"/>
        <v>292260</v>
      </c>
      <c r="S89" s="12">
        <f t="shared" si="273"/>
        <v>292260</v>
      </c>
      <c r="T89" s="12">
        <f t="shared" si="273"/>
        <v>292260</v>
      </c>
      <c r="U89" s="12">
        <f t="shared" si="273"/>
        <v>292260</v>
      </c>
      <c r="V89" s="12">
        <f t="shared" si="273"/>
        <v>292260</v>
      </c>
      <c r="W89" s="12">
        <f t="shared" si="273"/>
        <v>292260</v>
      </c>
      <c r="X89" s="12">
        <f t="shared" si="273"/>
        <v>292260</v>
      </c>
    </row>
    <row r="90" spans="1:27" ht="15" thickBot="1" x14ac:dyDescent="0.35">
      <c r="A90" s="2"/>
      <c r="B90" s="2" t="s">
        <v>10</v>
      </c>
      <c r="C90" s="2"/>
      <c r="D90" s="2"/>
      <c r="E90" s="12">
        <f t="shared" ref="E90:X90" si="274">E89/E$3</f>
        <v>278342.85714285716</v>
      </c>
      <c r="F90" s="12">
        <f t="shared" si="274"/>
        <v>265088.43537414965</v>
      </c>
      <c r="G90" s="12">
        <f t="shared" si="274"/>
        <v>252465.17654680918</v>
      </c>
      <c r="H90" s="12">
        <f t="shared" si="274"/>
        <v>240443.02528267537</v>
      </c>
      <c r="I90" s="12">
        <f t="shared" si="274"/>
        <v>228993.35741207178</v>
      </c>
      <c r="J90" s="12">
        <f t="shared" si="274"/>
        <v>218088.91182102074</v>
      </c>
      <c r="K90" s="12">
        <f t="shared" si="274"/>
        <v>207703.72554382926</v>
      </c>
      <c r="L90" s="12">
        <f t="shared" si="274"/>
        <v>197813.07194650406</v>
      </c>
      <c r="M90" s="12">
        <f t="shared" si="274"/>
        <v>188393.40185381338</v>
      </c>
      <c r="N90" s="12">
        <f t="shared" si="274"/>
        <v>179422.28747982226</v>
      </c>
      <c r="O90" s="12">
        <f t="shared" si="274"/>
        <v>170878.36902840214</v>
      </c>
      <c r="P90" s="12">
        <f t="shared" si="274"/>
        <v>162741.30383657347</v>
      </c>
      <c r="Q90" s="12">
        <f t="shared" si="274"/>
        <v>154991.71793959377</v>
      </c>
      <c r="R90" s="12">
        <f t="shared" si="274"/>
        <v>147611.15994247023</v>
      </c>
      <c r="S90" s="12">
        <f t="shared" si="274"/>
        <v>140582.05708806688</v>
      </c>
      <c r="T90" s="12">
        <f t="shared" si="274"/>
        <v>133887.67341720653</v>
      </c>
      <c r="U90" s="12">
        <f t="shared" si="274"/>
        <v>127512.06992114907</v>
      </c>
      <c r="V90" s="12">
        <f t="shared" si="274"/>
        <v>121440.06659157056</v>
      </c>
      <c r="W90" s="12">
        <f t="shared" si="274"/>
        <v>115657.20627768624</v>
      </c>
      <c r="X90" s="12">
        <f t="shared" si="274"/>
        <v>110149.72026446307</v>
      </c>
      <c r="Z90" s="5"/>
      <c r="AA90" s="4"/>
    </row>
    <row r="91" spans="1:27" ht="15.6" thickTop="1" thickBot="1" x14ac:dyDescent="0.35">
      <c r="A91" s="2"/>
      <c r="B91" s="2" t="s">
        <v>11</v>
      </c>
      <c r="C91" s="7">
        <f>X91</f>
        <v>3642205.5947107342</v>
      </c>
      <c r="D91" s="2"/>
      <c r="E91" s="12">
        <f>E90</f>
        <v>278342.85714285716</v>
      </c>
      <c r="F91" s="12">
        <f t="shared" ref="F91:X91" si="275">E91+F90</f>
        <v>543431.29251700686</v>
      </c>
      <c r="G91" s="12">
        <f t="shared" si="275"/>
        <v>795896.46906381601</v>
      </c>
      <c r="H91" s="12">
        <f t="shared" si="275"/>
        <v>1036339.4943464914</v>
      </c>
      <c r="I91" s="12">
        <f t="shared" si="275"/>
        <v>1265332.8517585632</v>
      </c>
      <c r="J91" s="12">
        <f t="shared" si="275"/>
        <v>1483421.763579584</v>
      </c>
      <c r="K91" s="12">
        <f t="shared" si="275"/>
        <v>1691125.4891234133</v>
      </c>
      <c r="L91" s="12">
        <f t="shared" si="275"/>
        <v>1888938.5610699174</v>
      </c>
      <c r="M91" s="12">
        <f t="shared" si="275"/>
        <v>2077331.9629237307</v>
      </c>
      <c r="N91" s="12">
        <f t="shared" si="275"/>
        <v>2256754.2504035528</v>
      </c>
      <c r="O91" s="12">
        <f t="shared" si="275"/>
        <v>2427632.6194319548</v>
      </c>
      <c r="P91" s="12">
        <f t="shared" si="275"/>
        <v>2590373.9232685282</v>
      </c>
      <c r="Q91" s="12">
        <f t="shared" si="275"/>
        <v>2745365.641208122</v>
      </c>
      <c r="R91" s="12">
        <f t="shared" si="275"/>
        <v>2892976.801150592</v>
      </c>
      <c r="S91" s="12">
        <f t="shared" si="275"/>
        <v>3033558.8582386589</v>
      </c>
      <c r="T91" s="12">
        <f t="shared" si="275"/>
        <v>3167446.5316558653</v>
      </c>
      <c r="U91" s="12">
        <f t="shared" si="275"/>
        <v>3294958.6015770142</v>
      </c>
      <c r="V91" s="12">
        <f t="shared" si="275"/>
        <v>3416398.6681685848</v>
      </c>
      <c r="W91" s="12">
        <f t="shared" si="275"/>
        <v>3532055.874446271</v>
      </c>
      <c r="X91" s="13">
        <f t="shared" si="275"/>
        <v>3642205.5947107342</v>
      </c>
    </row>
    <row r="92" spans="1:27" ht="15" thickTop="1" x14ac:dyDescent="0.3">
      <c r="B92" s="2" t="s">
        <v>132</v>
      </c>
      <c r="C92" s="15">
        <f>'3.scen. - Novadi'!$O$16</f>
        <v>289050</v>
      </c>
      <c r="E92" s="12">
        <f>$C92</f>
        <v>289050</v>
      </c>
      <c r="F92" s="12">
        <f t="shared" ref="F92:X92" si="276">$C92</f>
        <v>289050</v>
      </c>
      <c r="G92" s="12">
        <f t="shared" si="276"/>
        <v>289050</v>
      </c>
      <c r="H92" s="12">
        <f t="shared" si="276"/>
        <v>289050</v>
      </c>
      <c r="I92" s="12">
        <f t="shared" si="276"/>
        <v>289050</v>
      </c>
      <c r="J92" s="12">
        <f t="shared" si="276"/>
        <v>289050</v>
      </c>
      <c r="K92" s="12">
        <f t="shared" si="276"/>
        <v>289050</v>
      </c>
      <c r="L92" s="12">
        <f t="shared" si="276"/>
        <v>289050</v>
      </c>
      <c r="M92" s="12">
        <f t="shared" si="276"/>
        <v>289050</v>
      </c>
      <c r="N92" s="12">
        <f t="shared" si="276"/>
        <v>289050</v>
      </c>
      <c r="O92" s="12">
        <f t="shared" si="276"/>
        <v>289050</v>
      </c>
      <c r="P92" s="12">
        <f t="shared" si="276"/>
        <v>289050</v>
      </c>
      <c r="Q92" s="12">
        <f t="shared" si="276"/>
        <v>289050</v>
      </c>
      <c r="R92" s="12">
        <f t="shared" si="276"/>
        <v>289050</v>
      </c>
      <c r="S92" s="12">
        <f t="shared" si="276"/>
        <v>289050</v>
      </c>
      <c r="T92" s="12">
        <f t="shared" si="276"/>
        <v>289050</v>
      </c>
      <c r="U92" s="12">
        <f t="shared" si="276"/>
        <v>289050</v>
      </c>
      <c r="V92" s="12">
        <f t="shared" si="276"/>
        <v>289050</v>
      </c>
      <c r="W92" s="12">
        <f t="shared" si="276"/>
        <v>289050</v>
      </c>
      <c r="X92" s="12">
        <f t="shared" si="276"/>
        <v>289050</v>
      </c>
    </row>
    <row r="93" spans="1:27" ht="15" thickBot="1" x14ac:dyDescent="0.35">
      <c r="B93" s="2" t="s">
        <v>10</v>
      </c>
      <c r="E93" s="12">
        <f t="shared" ref="E93:X93" si="277">E92/E$3</f>
        <v>275285.71428571426</v>
      </c>
      <c r="F93" s="12">
        <f t="shared" si="277"/>
        <v>262176.87074829929</v>
      </c>
      <c r="G93" s="12">
        <f t="shared" si="277"/>
        <v>249692.25785552314</v>
      </c>
      <c r="H93" s="12">
        <f t="shared" si="277"/>
        <v>237802.15033859343</v>
      </c>
      <c r="I93" s="12">
        <f t="shared" si="277"/>
        <v>226478.23841770802</v>
      </c>
      <c r="J93" s="12">
        <f t="shared" si="277"/>
        <v>215693.56039781714</v>
      </c>
      <c r="K93" s="12">
        <f t="shared" si="277"/>
        <v>205422.43847411158</v>
      </c>
      <c r="L93" s="12">
        <f t="shared" si="277"/>
        <v>195640.41759439197</v>
      </c>
      <c r="M93" s="12">
        <f t="shared" si="277"/>
        <v>186324.20723275424</v>
      </c>
      <c r="N93" s="12">
        <f t="shared" si="277"/>
        <v>177451.62593595643</v>
      </c>
      <c r="O93" s="12">
        <f t="shared" si="277"/>
        <v>169001.54851043469</v>
      </c>
      <c r="P93" s="12">
        <f t="shared" si="277"/>
        <v>160953.85572422351</v>
      </c>
      <c r="Q93" s="12">
        <f t="shared" si="277"/>
        <v>153289.38640402237</v>
      </c>
      <c r="R93" s="12">
        <f t="shared" si="277"/>
        <v>145989.89181335462</v>
      </c>
      <c r="S93" s="12">
        <f t="shared" si="277"/>
        <v>139037.99220319488</v>
      </c>
      <c r="T93" s="12">
        <f t="shared" si="277"/>
        <v>132417.13543161415</v>
      </c>
      <c r="U93" s="12">
        <f t="shared" si="277"/>
        <v>126111.55755391823</v>
      </c>
      <c r="V93" s="12">
        <f t="shared" si="277"/>
        <v>120106.24528944594</v>
      </c>
      <c r="W93" s="12">
        <f t="shared" si="277"/>
        <v>114386.9002756628</v>
      </c>
      <c r="X93" s="12">
        <f t="shared" si="277"/>
        <v>108939.90502444076</v>
      </c>
    </row>
    <row r="94" spans="1:27" ht="15.6" thickTop="1" thickBot="1" x14ac:dyDescent="0.35">
      <c r="B94" s="2" t="s">
        <v>11</v>
      </c>
      <c r="C94" s="7">
        <f>X94</f>
        <v>3602201.8995111817</v>
      </c>
      <c r="E94" s="12">
        <f>E93</f>
        <v>275285.71428571426</v>
      </c>
      <c r="F94" s="12">
        <f>E94+F93</f>
        <v>537462.58503401349</v>
      </c>
      <c r="G94" s="12">
        <f t="shared" ref="G94" si="278">F94+G93</f>
        <v>787154.84288953664</v>
      </c>
      <c r="H94" s="12">
        <f t="shared" ref="H94" si="279">G94+H93</f>
        <v>1024956.99322813</v>
      </c>
      <c r="I94" s="12">
        <f t="shared" ref="I94" si="280">H94+I93</f>
        <v>1251435.2316458381</v>
      </c>
      <c r="J94" s="12">
        <f t="shared" ref="J94" si="281">I94+J93</f>
        <v>1467128.7920436552</v>
      </c>
      <c r="K94" s="12">
        <f t="shared" ref="K94" si="282">J94+K93</f>
        <v>1672551.2305177667</v>
      </c>
      <c r="L94" s="12">
        <f t="shared" ref="L94" si="283">K94+L93</f>
        <v>1868191.6481121588</v>
      </c>
      <c r="M94" s="12">
        <f t="shared" ref="M94" si="284">L94+M93</f>
        <v>2054515.855344913</v>
      </c>
      <c r="N94" s="12">
        <f t="shared" ref="N94" si="285">M94+N93</f>
        <v>2231967.4812808693</v>
      </c>
      <c r="O94" s="12">
        <f t="shared" ref="O94" si="286">N94+O93</f>
        <v>2400969.0297913039</v>
      </c>
      <c r="P94" s="12">
        <f t="shared" ref="P94" si="287">O94+P93</f>
        <v>2561922.8855155273</v>
      </c>
      <c r="Q94" s="12">
        <f t="shared" ref="Q94" si="288">P94+Q93</f>
        <v>2715212.2719195499</v>
      </c>
      <c r="R94" s="12">
        <f t="shared" ref="R94" si="289">Q94+R93</f>
        <v>2861202.1637329045</v>
      </c>
      <c r="S94" s="12">
        <f t="shared" ref="S94" si="290">R94+S93</f>
        <v>3000240.1559360996</v>
      </c>
      <c r="T94" s="12">
        <f t="shared" ref="T94" si="291">S94+T93</f>
        <v>3132657.2913677138</v>
      </c>
      <c r="U94" s="12">
        <f t="shared" ref="U94" si="292">T94+U93</f>
        <v>3258768.8489216319</v>
      </c>
      <c r="V94" s="12">
        <f t="shared" ref="V94" si="293">U94+V93</f>
        <v>3378875.0942110778</v>
      </c>
      <c r="W94" s="12">
        <f t="shared" ref="W94" si="294">V94+W93</f>
        <v>3493261.9944867408</v>
      </c>
      <c r="X94" s="13">
        <f t="shared" ref="X94" si="295">W94+X93</f>
        <v>3602201.8995111817</v>
      </c>
    </row>
    <row r="95" spans="1:27" ht="15" thickTop="1" x14ac:dyDescent="0.3"/>
    <row r="96" spans="1:27" x14ac:dyDescent="0.3">
      <c r="A96" s="2">
        <f>A89+1</f>
        <v>17</v>
      </c>
      <c r="B96" s="2" t="s">
        <v>131</v>
      </c>
      <c r="C96" s="14">
        <f>'3.scen. - Novadi'!$S$17</f>
        <v>771870</v>
      </c>
      <c r="D96" s="1"/>
      <c r="E96" s="12">
        <f t="shared" ref="E96:J96" si="296">$C96</f>
        <v>771870</v>
      </c>
      <c r="F96" s="12">
        <f t="shared" si="296"/>
        <v>771870</v>
      </c>
      <c r="G96" s="12">
        <f t="shared" si="296"/>
        <v>771870</v>
      </c>
      <c r="H96" s="12">
        <f t="shared" si="296"/>
        <v>771870</v>
      </c>
      <c r="I96" s="12">
        <f t="shared" si="296"/>
        <v>771870</v>
      </c>
      <c r="J96" s="12">
        <f t="shared" si="296"/>
        <v>771870</v>
      </c>
      <c r="K96" s="12">
        <f t="shared" ref="K96:X96" si="297">$C96</f>
        <v>771870</v>
      </c>
      <c r="L96" s="12">
        <f t="shared" si="297"/>
        <v>771870</v>
      </c>
      <c r="M96" s="12">
        <f t="shared" si="297"/>
        <v>771870</v>
      </c>
      <c r="N96" s="12">
        <f t="shared" si="297"/>
        <v>771870</v>
      </c>
      <c r="O96" s="12">
        <f t="shared" si="297"/>
        <v>771870</v>
      </c>
      <c r="P96" s="12">
        <f t="shared" si="297"/>
        <v>771870</v>
      </c>
      <c r="Q96" s="12">
        <f t="shared" si="297"/>
        <v>771870</v>
      </c>
      <c r="R96" s="12">
        <f t="shared" si="297"/>
        <v>771870</v>
      </c>
      <c r="S96" s="12">
        <f t="shared" si="297"/>
        <v>771870</v>
      </c>
      <c r="T96" s="12">
        <f t="shared" si="297"/>
        <v>771870</v>
      </c>
      <c r="U96" s="12">
        <f t="shared" si="297"/>
        <v>771870</v>
      </c>
      <c r="V96" s="12">
        <f t="shared" si="297"/>
        <v>771870</v>
      </c>
      <c r="W96" s="12">
        <f t="shared" si="297"/>
        <v>771870</v>
      </c>
      <c r="X96" s="12">
        <f t="shared" si="297"/>
        <v>771870</v>
      </c>
    </row>
    <row r="97" spans="1:27" ht="15" thickBot="1" x14ac:dyDescent="0.35">
      <c r="A97" s="2"/>
      <c r="B97" s="2" t="s">
        <v>10</v>
      </c>
      <c r="C97" s="2"/>
      <c r="D97" s="2"/>
      <c r="E97" s="12">
        <f t="shared" ref="E97:X97" si="298">E96/E$3</f>
        <v>735114.28571428568</v>
      </c>
      <c r="F97" s="12">
        <f t="shared" si="298"/>
        <v>700108.84353741491</v>
      </c>
      <c r="G97" s="12">
        <f t="shared" si="298"/>
        <v>666770.32717849035</v>
      </c>
      <c r="H97" s="12">
        <f t="shared" si="298"/>
        <v>635019.35921760986</v>
      </c>
      <c r="I97" s="12">
        <f t="shared" si="298"/>
        <v>604780.3421120093</v>
      </c>
      <c r="J97" s="12">
        <f t="shared" si="298"/>
        <v>575981.27820191358</v>
      </c>
      <c r="K97" s="12">
        <f t="shared" si="298"/>
        <v>548553.59828753676</v>
      </c>
      <c r="L97" s="12">
        <f t="shared" si="298"/>
        <v>522431.99836908263</v>
      </c>
      <c r="M97" s="12">
        <f t="shared" si="298"/>
        <v>497554.28416103107</v>
      </c>
      <c r="N97" s="12">
        <f t="shared" si="298"/>
        <v>473861.22301050578</v>
      </c>
      <c r="O97" s="12">
        <f t="shared" si="298"/>
        <v>451296.40286714834</v>
      </c>
      <c r="P97" s="12">
        <f t="shared" si="298"/>
        <v>429806.09796871262</v>
      </c>
      <c r="Q97" s="12">
        <f t="shared" si="298"/>
        <v>409339.14092258346</v>
      </c>
      <c r="R97" s="12">
        <f t="shared" si="298"/>
        <v>389846.80087865086</v>
      </c>
      <c r="S97" s="12">
        <f t="shared" si="298"/>
        <v>371282.66750347702</v>
      </c>
      <c r="T97" s="12">
        <f t="shared" si="298"/>
        <v>353602.54047950188</v>
      </c>
      <c r="U97" s="12">
        <f t="shared" si="298"/>
        <v>336764.32426619221</v>
      </c>
      <c r="V97" s="12">
        <f t="shared" si="298"/>
        <v>320727.92787256406</v>
      </c>
      <c r="W97" s="12">
        <f t="shared" si="298"/>
        <v>305455.16940244194</v>
      </c>
      <c r="X97" s="12">
        <f t="shared" si="298"/>
        <v>290909.68514518277</v>
      </c>
      <c r="Z97" s="5"/>
      <c r="AA97" s="4"/>
    </row>
    <row r="98" spans="1:27" ht="15.6" thickTop="1" thickBot="1" x14ac:dyDescent="0.35">
      <c r="A98" s="2"/>
      <c r="B98" s="2" t="s">
        <v>11</v>
      </c>
      <c r="C98" s="7">
        <f>X98</f>
        <v>9619206.2970963363</v>
      </c>
      <c r="D98" s="2"/>
      <c r="E98" s="12">
        <f>E97</f>
        <v>735114.28571428568</v>
      </c>
      <c r="F98" s="12">
        <f t="shared" ref="F98:X98" si="299">E98+F97</f>
        <v>1435223.1292517006</v>
      </c>
      <c r="G98" s="12">
        <f t="shared" si="299"/>
        <v>2101993.4564301912</v>
      </c>
      <c r="H98" s="12">
        <f t="shared" si="299"/>
        <v>2737012.8156478009</v>
      </c>
      <c r="I98" s="12">
        <f t="shared" si="299"/>
        <v>3341793.1577598103</v>
      </c>
      <c r="J98" s="12">
        <f t="shared" si="299"/>
        <v>3917774.4359617238</v>
      </c>
      <c r="K98" s="12">
        <f t="shared" si="299"/>
        <v>4466328.034249261</v>
      </c>
      <c r="L98" s="12">
        <f t="shared" si="299"/>
        <v>4988760.0326183438</v>
      </c>
      <c r="M98" s="12">
        <f t="shared" si="299"/>
        <v>5486314.3167793751</v>
      </c>
      <c r="N98" s="12">
        <f t="shared" si="299"/>
        <v>5960175.5397898806</v>
      </c>
      <c r="O98" s="12">
        <f t="shared" si="299"/>
        <v>6411471.9426570293</v>
      </c>
      <c r="P98" s="12">
        <f t="shared" si="299"/>
        <v>6841278.0406257417</v>
      </c>
      <c r="Q98" s="12">
        <f t="shared" si="299"/>
        <v>7250617.1815483253</v>
      </c>
      <c r="R98" s="12">
        <f t="shared" si="299"/>
        <v>7640463.9824269759</v>
      </c>
      <c r="S98" s="12">
        <f t="shared" si="299"/>
        <v>8011746.6499304529</v>
      </c>
      <c r="T98" s="12">
        <f t="shared" si="299"/>
        <v>8365349.1904099546</v>
      </c>
      <c r="U98" s="12">
        <f t="shared" si="299"/>
        <v>8702113.5146761462</v>
      </c>
      <c r="V98" s="12">
        <f t="shared" si="299"/>
        <v>9022841.4425487109</v>
      </c>
      <c r="W98" s="12">
        <f t="shared" si="299"/>
        <v>9328296.6119511537</v>
      </c>
      <c r="X98" s="13">
        <f t="shared" si="299"/>
        <v>9619206.2970963363</v>
      </c>
    </row>
    <row r="99" spans="1:27" ht="15" thickTop="1" x14ac:dyDescent="0.3">
      <c r="B99" s="2" t="s">
        <v>132</v>
      </c>
      <c r="C99" s="15">
        <f>'3.scen. - Novadi'!$O$17</f>
        <v>672450</v>
      </c>
      <c r="E99" s="12">
        <f>$C99</f>
        <v>672450</v>
      </c>
      <c r="F99" s="12">
        <f t="shared" ref="F99:X99" si="300">$C99</f>
        <v>672450</v>
      </c>
      <c r="G99" s="12">
        <f t="shared" si="300"/>
        <v>672450</v>
      </c>
      <c r="H99" s="12">
        <f t="shared" si="300"/>
        <v>672450</v>
      </c>
      <c r="I99" s="12">
        <f t="shared" si="300"/>
        <v>672450</v>
      </c>
      <c r="J99" s="12">
        <f t="shared" si="300"/>
        <v>672450</v>
      </c>
      <c r="K99" s="12">
        <f t="shared" si="300"/>
        <v>672450</v>
      </c>
      <c r="L99" s="12">
        <f t="shared" si="300"/>
        <v>672450</v>
      </c>
      <c r="M99" s="12">
        <f t="shared" si="300"/>
        <v>672450</v>
      </c>
      <c r="N99" s="12">
        <f t="shared" si="300"/>
        <v>672450</v>
      </c>
      <c r="O99" s="12">
        <f t="shared" si="300"/>
        <v>672450</v>
      </c>
      <c r="P99" s="12">
        <f t="shared" si="300"/>
        <v>672450</v>
      </c>
      <c r="Q99" s="12">
        <f t="shared" si="300"/>
        <v>672450</v>
      </c>
      <c r="R99" s="12">
        <f t="shared" si="300"/>
        <v>672450</v>
      </c>
      <c r="S99" s="12">
        <f t="shared" si="300"/>
        <v>672450</v>
      </c>
      <c r="T99" s="12">
        <f t="shared" si="300"/>
        <v>672450</v>
      </c>
      <c r="U99" s="12">
        <f t="shared" si="300"/>
        <v>672450</v>
      </c>
      <c r="V99" s="12">
        <f t="shared" si="300"/>
        <v>672450</v>
      </c>
      <c r="W99" s="12">
        <f t="shared" si="300"/>
        <v>672450</v>
      </c>
      <c r="X99" s="12">
        <f t="shared" si="300"/>
        <v>672450</v>
      </c>
    </row>
    <row r="100" spans="1:27" ht="15" thickBot="1" x14ac:dyDescent="0.35">
      <c r="B100" s="2" t="s">
        <v>10</v>
      </c>
      <c r="E100" s="12">
        <f t="shared" ref="E100:X100" si="301">E99/E$3</f>
        <v>640428.57142857136</v>
      </c>
      <c r="F100" s="12">
        <f t="shared" si="301"/>
        <v>609931.97278911562</v>
      </c>
      <c r="G100" s="12">
        <f t="shared" si="301"/>
        <v>580887.59313249099</v>
      </c>
      <c r="H100" s="12">
        <f t="shared" si="301"/>
        <v>553226.27917380095</v>
      </c>
      <c r="I100" s="12">
        <f t="shared" si="301"/>
        <v>526882.17064171517</v>
      </c>
      <c r="J100" s="12">
        <f t="shared" si="301"/>
        <v>501792.54346830008</v>
      </c>
      <c r="K100" s="12">
        <f t="shared" si="301"/>
        <v>477897.66044600011</v>
      </c>
      <c r="L100" s="12">
        <f t="shared" si="301"/>
        <v>455140.62899619056</v>
      </c>
      <c r="M100" s="12">
        <f t="shared" si="301"/>
        <v>433467.26571065764</v>
      </c>
      <c r="N100" s="12">
        <f t="shared" si="301"/>
        <v>412825.96734348347</v>
      </c>
      <c r="O100" s="12">
        <f t="shared" si="301"/>
        <v>393167.58794617472</v>
      </c>
      <c r="P100" s="12">
        <f t="shared" si="301"/>
        <v>374445.32185349968</v>
      </c>
      <c r="Q100" s="12">
        <f t="shared" si="301"/>
        <v>356614.59224142827</v>
      </c>
      <c r="R100" s="12">
        <f t="shared" si="301"/>
        <v>339632.94499183644</v>
      </c>
      <c r="S100" s="12">
        <f t="shared" si="301"/>
        <v>323459.94761127274</v>
      </c>
      <c r="T100" s="12">
        <f t="shared" si="301"/>
        <v>308057.09296311688</v>
      </c>
      <c r="U100" s="12">
        <f t="shared" si="301"/>
        <v>293387.7075839208</v>
      </c>
      <c r="V100" s="12">
        <f t="shared" si="301"/>
        <v>279416.86436563887</v>
      </c>
      <c r="W100" s="12">
        <f t="shared" si="301"/>
        <v>266111.29939584655</v>
      </c>
      <c r="X100" s="12">
        <f t="shared" si="301"/>
        <v>253439.33275794907</v>
      </c>
    </row>
    <row r="101" spans="1:27" ht="15.6" thickTop="1" thickBot="1" x14ac:dyDescent="0.35">
      <c r="B101" s="2" t="s">
        <v>11</v>
      </c>
      <c r="C101" s="7">
        <f>X101</f>
        <v>8380213.344841009</v>
      </c>
      <c r="E101" s="12">
        <f>E100</f>
        <v>640428.57142857136</v>
      </c>
      <c r="F101" s="12">
        <f>E101+F100</f>
        <v>1250360.5442176871</v>
      </c>
      <c r="G101" s="12">
        <f t="shared" ref="G101" si="302">F101+G100</f>
        <v>1831248.1373501781</v>
      </c>
      <c r="H101" s="12">
        <f t="shared" ref="H101" si="303">G101+H100</f>
        <v>2384474.416523979</v>
      </c>
      <c r="I101" s="12">
        <f t="shared" ref="I101" si="304">H101+I100</f>
        <v>2911356.5871656942</v>
      </c>
      <c r="J101" s="12">
        <f t="shared" ref="J101" si="305">I101+J100</f>
        <v>3413149.1306339945</v>
      </c>
      <c r="K101" s="12">
        <f t="shared" ref="K101" si="306">J101+K100</f>
        <v>3891046.7910799948</v>
      </c>
      <c r="L101" s="12">
        <f t="shared" ref="L101" si="307">K101+L100</f>
        <v>4346187.4200761849</v>
      </c>
      <c r="M101" s="12">
        <f t="shared" ref="M101" si="308">L101+M100</f>
        <v>4779654.6857868424</v>
      </c>
      <c r="N101" s="12">
        <f t="shared" ref="N101" si="309">M101+N100</f>
        <v>5192480.6531303255</v>
      </c>
      <c r="O101" s="12">
        <f t="shared" ref="O101" si="310">N101+O100</f>
        <v>5585648.2410765002</v>
      </c>
      <c r="P101" s="12">
        <f t="shared" ref="P101" si="311">O101+P100</f>
        <v>5960093.56293</v>
      </c>
      <c r="Q101" s="12">
        <f t="shared" ref="Q101" si="312">P101+Q100</f>
        <v>6316708.1551714279</v>
      </c>
      <c r="R101" s="12">
        <f t="shared" ref="R101" si="313">Q101+R100</f>
        <v>6656341.1001632642</v>
      </c>
      <c r="S101" s="12">
        <f t="shared" ref="S101" si="314">R101+S100</f>
        <v>6979801.0477745365</v>
      </c>
      <c r="T101" s="12">
        <f t="shared" ref="T101" si="315">S101+T100</f>
        <v>7287858.1407376537</v>
      </c>
      <c r="U101" s="12">
        <f t="shared" ref="U101" si="316">T101+U100</f>
        <v>7581245.8483215747</v>
      </c>
      <c r="V101" s="12">
        <f t="shared" ref="V101" si="317">U101+V100</f>
        <v>7860662.7126872139</v>
      </c>
      <c r="W101" s="12">
        <f t="shared" ref="W101" si="318">V101+W100</f>
        <v>8126774.0120830601</v>
      </c>
      <c r="X101" s="13">
        <f t="shared" ref="X101" si="319">W101+X100</f>
        <v>8380213.344841009</v>
      </c>
    </row>
    <row r="102" spans="1:27" ht="15" thickTop="1" x14ac:dyDescent="0.3"/>
    <row r="103" spans="1:27" x14ac:dyDescent="0.3">
      <c r="A103" s="2">
        <f>A96+1</f>
        <v>18</v>
      </c>
      <c r="B103" s="2" t="s">
        <v>131</v>
      </c>
      <c r="C103" s="14">
        <f>'3.scen. - Novadi'!$S$18</f>
        <v>256710</v>
      </c>
      <c r="D103" s="1"/>
      <c r="E103" s="12">
        <f t="shared" ref="E103:J103" si="320">$C103</f>
        <v>256710</v>
      </c>
      <c r="F103" s="12">
        <f t="shared" si="320"/>
        <v>256710</v>
      </c>
      <c r="G103" s="12">
        <f t="shared" si="320"/>
        <v>256710</v>
      </c>
      <c r="H103" s="12">
        <f t="shared" si="320"/>
        <v>256710</v>
      </c>
      <c r="I103" s="12">
        <f t="shared" si="320"/>
        <v>256710</v>
      </c>
      <c r="J103" s="12">
        <f t="shared" si="320"/>
        <v>256710</v>
      </c>
      <c r="K103" s="12">
        <f t="shared" ref="K103:X103" si="321">$C103</f>
        <v>256710</v>
      </c>
      <c r="L103" s="12">
        <f t="shared" si="321"/>
        <v>256710</v>
      </c>
      <c r="M103" s="12">
        <f t="shared" si="321"/>
        <v>256710</v>
      </c>
      <c r="N103" s="12">
        <f t="shared" si="321"/>
        <v>256710</v>
      </c>
      <c r="O103" s="12">
        <f t="shared" si="321"/>
        <v>256710</v>
      </c>
      <c r="P103" s="12">
        <f t="shared" si="321"/>
        <v>256710</v>
      </c>
      <c r="Q103" s="12">
        <f t="shared" si="321"/>
        <v>256710</v>
      </c>
      <c r="R103" s="12">
        <f t="shared" si="321"/>
        <v>256710</v>
      </c>
      <c r="S103" s="12">
        <f t="shared" si="321"/>
        <v>256710</v>
      </c>
      <c r="T103" s="12">
        <f t="shared" si="321"/>
        <v>256710</v>
      </c>
      <c r="U103" s="12">
        <f t="shared" si="321"/>
        <v>256710</v>
      </c>
      <c r="V103" s="12">
        <f t="shared" si="321"/>
        <v>256710</v>
      </c>
      <c r="W103" s="12">
        <f t="shared" si="321"/>
        <v>256710</v>
      </c>
      <c r="X103" s="12">
        <f t="shared" si="321"/>
        <v>256710</v>
      </c>
    </row>
    <row r="104" spans="1:27" ht="15" thickBot="1" x14ac:dyDescent="0.35">
      <c r="A104" s="2"/>
      <c r="B104" s="2" t="s">
        <v>10</v>
      </c>
      <c r="C104" s="2"/>
      <c r="D104" s="2"/>
      <c r="E104" s="12">
        <f t="shared" ref="E104:X104" si="322">E103/E$3</f>
        <v>244485.71428571429</v>
      </c>
      <c r="F104" s="12">
        <f t="shared" si="322"/>
        <v>232843.53741496598</v>
      </c>
      <c r="G104" s="12">
        <f t="shared" si="322"/>
        <v>221755.74991901519</v>
      </c>
      <c r="H104" s="12">
        <f t="shared" si="322"/>
        <v>211195.95230382399</v>
      </c>
      <c r="I104" s="12">
        <f t="shared" si="322"/>
        <v>201139.00219411807</v>
      </c>
      <c r="J104" s="12">
        <f t="shared" si="322"/>
        <v>191560.95447058862</v>
      </c>
      <c r="K104" s="12">
        <f t="shared" si="322"/>
        <v>182439.00425770346</v>
      </c>
      <c r="L104" s="12">
        <f t="shared" si="322"/>
        <v>173751.43262638422</v>
      </c>
      <c r="M104" s="12">
        <f t="shared" si="322"/>
        <v>165477.55488227069</v>
      </c>
      <c r="N104" s="12">
        <f t="shared" si="322"/>
        <v>157597.67131644828</v>
      </c>
      <c r="O104" s="12">
        <f t="shared" si="322"/>
        <v>150093.02030137929</v>
      </c>
      <c r="P104" s="12">
        <f t="shared" si="322"/>
        <v>142945.73362036122</v>
      </c>
      <c r="Q104" s="12">
        <f t="shared" si="322"/>
        <v>136138.79392415355</v>
      </c>
      <c r="R104" s="12">
        <f t="shared" si="322"/>
        <v>129655.99421347956</v>
      </c>
      <c r="S104" s="12">
        <f t="shared" si="322"/>
        <v>123481.8992509329</v>
      </c>
      <c r="T104" s="12">
        <f t="shared" si="322"/>
        <v>117601.80881041227</v>
      </c>
      <c r="U104" s="12">
        <f t="shared" si="322"/>
        <v>112001.72267658311</v>
      </c>
      <c r="V104" s="12">
        <f t="shared" si="322"/>
        <v>106668.30731103155</v>
      </c>
      <c r="W104" s="12">
        <f t="shared" si="322"/>
        <v>101588.86410574433</v>
      </c>
      <c r="X104" s="12">
        <f t="shared" si="322"/>
        <v>96751.299148327918</v>
      </c>
      <c r="Z104" s="5"/>
      <c r="AA104" s="4"/>
    </row>
    <row r="105" spans="1:27" ht="15.6" thickTop="1" thickBot="1" x14ac:dyDescent="0.35">
      <c r="A105" s="2"/>
      <c r="B105" s="2" t="s">
        <v>11</v>
      </c>
      <c r="C105" s="7">
        <f>X105</f>
        <v>3199174.0170334391</v>
      </c>
      <c r="D105" s="2"/>
      <c r="E105" s="12">
        <f>E104</f>
        <v>244485.71428571429</v>
      </c>
      <c r="F105" s="12">
        <f t="shared" ref="F105:X105" si="323">E105+F104</f>
        <v>477329.25170068024</v>
      </c>
      <c r="G105" s="12">
        <f t="shared" si="323"/>
        <v>699085.00161969545</v>
      </c>
      <c r="H105" s="12">
        <f t="shared" si="323"/>
        <v>910280.95392351947</v>
      </c>
      <c r="I105" s="12">
        <f t="shared" si="323"/>
        <v>1111419.9561176375</v>
      </c>
      <c r="J105" s="12">
        <f t="shared" si="323"/>
        <v>1302980.910588226</v>
      </c>
      <c r="K105" s="12">
        <f t="shared" si="323"/>
        <v>1485419.9148459295</v>
      </c>
      <c r="L105" s="12">
        <f t="shared" si="323"/>
        <v>1659171.3474723138</v>
      </c>
      <c r="M105" s="12">
        <f t="shared" si="323"/>
        <v>1824648.9023545845</v>
      </c>
      <c r="N105" s="12">
        <f t="shared" si="323"/>
        <v>1982246.5736710329</v>
      </c>
      <c r="O105" s="12">
        <f t="shared" si="323"/>
        <v>2132339.5939724124</v>
      </c>
      <c r="P105" s="12">
        <f t="shared" si="323"/>
        <v>2275285.3275927738</v>
      </c>
      <c r="Q105" s="12">
        <f t="shared" si="323"/>
        <v>2411424.1215169271</v>
      </c>
      <c r="R105" s="12">
        <f t="shared" si="323"/>
        <v>2541080.1157304067</v>
      </c>
      <c r="S105" s="12">
        <f t="shared" si="323"/>
        <v>2664562.0149813397</v>
      </c>
      <c r="T105" s="12">
        <f t="shared" si="323"/>
        <v>2782163.8237917521</v>
      </c>
      <c r="U105" s="12">
        <f t="shared" si="323"/>
        <v>2894165.5464683352</v>
      </c>
      <c r="V105" s="12">
        <f t="shared" si="323"/>
        <v>3000833.8537793667</v>
      </c>
      <c r="W105" s="12">
        <f t="shared" si="323"/>
        <v>3102422.717885111</v>
      </c>
      <c r="X105" s="13">
        <f t="shared" si="323"/>
        <v>3199174.0170334391</v>
      </c>
    </row>
    <row r="106" spans="1:27" ht="15" thickTop="1" x14ac:dyDescent="0.3">
      <c r="B106" s="2" t="s">
        <v>132</v>
      </c>
      <c r="C106" s="15">
        <f>'3.scen. - Novadi'!$O$18</f>
        <v>473550</v>
      </c>
      <c r="E106" s="12">
        <f>$C106</f>
        <v>473550</v>
      </c>
      <c r="F106" s="12">
        <f t="shared" ref="F106:X106" si="324">$C106</f>
        <v>473550</v>
      </c>
      <c r="G106" s="12">
        <f t="shared" si="324"/>
        <v>473550</v>
      </c>
      <c r="H106" s="12">
        <f t="shared" si="324"/>
        <v>473550</v>
      </c>
      <c r="I106" s="12">
        <f t="shared" si="324"/>
        <v>473550</v>
      </c>
      <c r="J106" s="12">
        <f t="shared" si="324"/>
        <v>473550</v>
      </c>
      <c r="K106" s="12">
        <f t="shared" si="324"/>
        <v>473550</v>
      </c>
      <c r="L106" s="12">
        <f t="shared" si="324"/>
        <v>473550</v>
      </c>
      <c r="M106" s="12">
        <f t="shared" si="324"/>
        <v>473550</v>
      </c>
      <c r="N106" s="12">
        <f t="shared" si="324"/>
        <v>473550</v>
      </c>
      <c r="O106" s="12">
        <f t="shared" si="324"/>
        <v>473550</v>
      </c>
      <c r="P106" s="12">
        <f t="shared" si="324"/>
        <v>473550</v>
      </c>
      <c r="Q106" s="12">
        <f t="shared" si="324"/>
        <v>473550</v>
      </c>
      <c r="R106" s="12">
        <f t="shared" si="324"/>
        <v>473550</v>
      </c>
      <c r="S106" s="12">
        <f t="shared" si="324"/>
        <v>473550</v>
      </c>
      <c r="T106" s="12">
        <f t="shared" si="324"/>
        <v>473550</v>
      </c>
      <c r="U106" s="12">
        <f t="shared" si="324"/>
        <v>473550</v>
      </c>
      <c r="V106" s="12">
        <f t="shared" si="324"/>
        <v>473550</v>
      </c>
      <c r="W106" s="12">
        <f t="shared" si="324"/>
        <v>473550</v>
      </c>
      <c r="X106" s="12">
        <f t="shared" si="324"/>
        <v>473550</v>
      </c>
    </row>
    <row r="107" spans="1:27" ht="15" thickBot="1" x14ac:dyDescent="0.35">
      <c r="B107" s="2" t="s">
        <v>10</v>
      </c>
      <c r="E107" s="12">
        <f t="shared" ref="E107:X107" si="325">E106/E$3</f>
        <v>451000</v>
      </c>
      <c r="F107" s="12">
        <f t="shared" si="325"/>
        <v>429523.80952380953</v>
      </c>
      <c r="G107" s="12">
        <f t="shared" si="325"/>
        <v>409070.29478458047</v>
      </c>
      <c r="H107" s="12">
        <f t="shared" si="325"/>
        <v>389590.75693769567</v>
      </c>
      <c r="I107" s="12">
        <f t="shared" si="325"/>
        <v>371038.81613113865</v>
      </c>
      <c r="J107" s="12">
        <f t="shared" si="325"/>
        <v>353370.3010772749</v>
      </c>
      <c r="K107" s="12">
        <f t="shared" si="325"/>
        <v>336543.14388311899</v>
      </c>
      <c r="L107" s="12">
        <f t="shared" si="325"/>
        <v>320517.27988868474</v>
      </c>
      <c r="M107" s="12">
        <f t="shared" si="325"/>
        <v>305254.5522749378</v>
      </c>
      <c r="N107" s="12">
        <f t="shared" si="325"/>
        <v>290718.62121422647</v>
      </c>
      <c r="O107" s="12">
        <f t="shared" si="325"/>
        <v>276874.87734688236</v>
      </c>
      <c r="P107" s="12">
        <f t="shared" si="325"/>
        <v>263690.3593779832</v>
      </c>
      <c r="Q107" s="12">
        <f t="shared" si="325"/>
        <v>251133.67559807919</v>
      </c>
      <c r="R107" s="12">
        <f t="shared" si="325"/>
        <v>239174.92914102779</v>
      </c>
      <c r="S107" s="12">
        <f t="shared" si="325"/>
        <v>227785.64680097884</v>
      </c>
      <c r="T107" s="12">
        <f t="shared" si="325"/>
        <v>216938.71123902744</v>
      </c>
      <c r="U107" s="12">
        <f t="shared" si="325"/>
        <v>206608.29641812135</v>
      </c>
      <c r="V107" s="12">
        <f t="shared" si="325"/>
        <v>196769.80611249653</v>
      </c>
      <c r="W107" s="12">
        <f t="shared" si="325"/>
        <v>187399.81534523479</v>
      </c>
      <c r="X107" s="12">
        <f t="shared" si="325"/>
        <v>178476.0146145093</v>
      </c>
    </row>
    <row r="108" spans="1:27" ht="15.6" thickTop="1" thickBot="1" x14ac:dyDescent="0.35">
      <c r="B108" s="2" t="s">
        <v>11</v>
      </c>
      <c r="C108" s="7">
        <f>X108</f>
        <v>5901479.7077098088</v>
      </c>
      <c r="E108" s="12">
        <f>E107</f>
        <v>451000</v>
      </c>
      <c r="F108" s="12">
        <f>E108+F107</f>
        <v>880523.80952380947</v>
      </c>
      <c r="G108" s="12">
        <f t="shared" ref="G108" si="326">F108+G107</f>
        <v>1289594.1043083901</v>
      </c>
      <c r="H108" s="12">
        <f t="shared" ref="H108" si="327">G108+H107</f>
        <v>1679184.8612460857</v>
      </c>
      <c r="I108" s="12">
        <f t="shared" ref="I108" si="328">H108+I107</f>
        <v>2050223.6773772244</v>
      </c>
      <c r="J108" s="12">
        <f t="shared" ref="J108" si="329">I108+J107</f>
        <v>2403593.9784544995</v>
      </c>
      <c r="K108" s="12">
        <f t="shared" ref="K108" si="330">J108+K107</f>
        <v>2740137.1223376184</v>
      </c>
      <c r="L108" s="12">
        <f t="shared" ref="L108" si="331">K108+L107</f>
        <v>3060654.4022263032</v>
      </c>
      <c r="M108" s="12">
        <f t="shared" ref="M108" si="332">L108+M107</f>
        <v>3365908.954501241</v>
      </c>
      <c r="N108" s="12">
        <f t="shared" ref="N108" si="333">M108+N107</f>
        <v>3656627.5757154673</v>
      </c>
      <c r="O108" s="12">
        <f t="shared" ref="O108" si="334">N108+O107</f>
        <v>3933502.4530623499</v>
      </c>
      <c r="P108" s="12">
        <f t="shared" ref="P108" si="335">O108+P107</f>
        <v>4197192.812440333</v>
      </c>
      <c r="Q108" s="12">
        <f t="shared" ref="Q108" si="336">P108+Q107</f>
        <v>4448326.4880384123</v>
      </c>
      <c r="R108" s="12">
        <f t="shared" ref="R108" si="337">Q108+R107</f>
        <v>4687501.4171794401</v>
      </c>
      <c r="S108" s="12">
        <f t="shared" ref="S108" si="338">R108+S107</f>
        <v>4915287.0639804192</v>
      </c>
      <c r="T108" s="12">
        <f t="shared" ref="T108" si="339">S108+T107</f>
        <v>5132225.775219447</v>
      </c>
      <c r="U108" s="12">
        <f t="shared" ref="U108" si="340">T108+U107</f>
        <v>5338834.0716375681</v>
      </c>
      <c r="V108" s="12">
        <f t="shared" ref="V108" si="341">U108+V107</f>
        <v>5535603.8777500642</v>
      </c>
      <c r="W108" s="12">
        <f t="shared" ref="W108" si="342">V108+W107</f>
        <v>5723003.6930952994</v>
      </c>
      <c r="X108" s="13">
        <f t="shared" ref="X108" si="343">W108+X107</f>
        <v>5901479.7077098088</v>
      </c>
    </row>
    <row r="109" spans="1:27" ht="15" thickTop="1" x14ac:dyDescent="0.3"/>
    <row r="110" spans="1:27" x14ac:dyDescent="0.3">
      <c r="A110" s="2">
        <f>A103+1</f>
        <v>19</v>
      </c>
      <c r="B110" s="2" t="s">
        <v>131</v>
      </c>
      <c r="C110" s="14">
        <f>'3.scen. - Novadi'!$S$19</f>
        <v>427320</v>
      </c>
      <c r="D110" s="1"/>
      <c r="E110" s="12">
        <f t="shared" ref="E110:J110" si="344">$C110</f>
        <v>427320</v>
      </c>
      <c r="F110" s="12">
        <f t="shared" si="344"/>
        <v>427320</v>
      </c>
      <c r="G110" s="12">
        <f t="shared" si="344"/>
        <v>427320</v>
      </c>
      <c r="H110" s="12">
        <f t="shared" si="344"/>
        <v>427320</v>
      </c>
      <c r="I110" s="12">
        <f t="shared" si="344"/>
        <v>427320</v>
      </c>
      <c r="J110" s="12">
        <f t="shared" si="344"/>
        <v>427320</v>
      </c>
      <c r="K110" s="12">
        <f t="shared" ref="K110:X110" si="345">$C110</f>
        <v>427320</v>
      </c>
      <c r="L110" s="12">
        <f t="shared" si="345"/>
        <v>427320</v>
      </c>
      <c r="M110" s="12">
        <f t="shared" si="345"/>
        <v>427320</v>
      </c>
      <c r="N110" s="12">
        <f t="shared" si="345"/>
        <v>427320</v>
      </c>
      <c r="O110" s="12">
        <f t="shared" si="345"/>
        <v>427320</v>
      </c>
      <c r="P110" s="12">
        <f t="shared" si="345"/>
        <v>427320</v>
      </c>
      <c r="Q110" s="12">
        <f t="shared" si="345"/>
        <v>427320</v>
      </c>
      <c r="R110" s="12">
        <f t="shared" si="345"/>
        <v>427320</v>
      </c>
      <c r="S110" s="12">
        <f t="shared" si="345"/>
        <v>427320</v>
      </c>
      <c r="T110" s="12">
        <f t="shared" si="345"/>
        <v>427320</v>
      </c>
      <c r="U110" s="12">
        <f t="shared" si="345"/>
        <v>427320</v>
      </c>
      <c r="V110" s="12">
        <f t="shared" si="345"/>
        <v>427320</v>
      </c>
      <c r="W110" s="12">
        <f t="shared" si="345"/>
        <v>427320</v>
      </c>
      <c r="X110" s="12">
        <f t="shared" si="345"/>
        <v>427320</v>
      </c>
    </row>
    <row r="111" spans="1:27" ht="15" thickBot="1" x14ac:dyDescent="0.35">
      <c r="A111" s="2"/>
      <c r="B111" s="2" t="s">
        <v>10</v>
      </c>
      <c r="C111" s="2"/>
      <c r="D111" s="2"/>
      <c r="E111" s="12">
        <f t="shared" ref="E111:X111" si="346">E110/E$3</f>
        <v>406971.42857142858</v>
      </c>
      <c r="F111" s="12">
        <f t="shared" si="346"/>
        <v>387591.83673469385</v>
      </c>
      <c r="G111" s="12">
        <f t="shared" si="346"/>
        <v>369135.08260447031</v>
      </c>
      <c r="H111" s="12">
        <f t="shared" si="346"/>
        <v>351557.22152806696</v>
      </c>
      <c r="I111" s="12">
        <f t="shared" si="346"/>
        <v>334816.40145530179</v>
      </c>
      <c r="J111" s="12">
        <f t="shared" si="346"/>
        <v>318872.7632907636</v>
      </c>
      <c r="K111" s="12">
        <f t="shared" si="346"/>
        <v>303688.34599120345</v>
      </c>
      <c r="L111" s="12">
        <f t="shared" si="346"/>
        <v>289226.99618209852</v>
      </c>
      <c r="M111" s="12">
        <f t="shared" si="346"/>
        <v>275454.28207818908</v>
      </c>
      <c r="N111" s="12">
        <f t="shared" si="346"/>
        <v>262337.4115030372</v>
      </c>
      <c r="O111" s="12">
        <f t="shared" si="346"/>
        <v>249845.15381241636</v>
      </c>
      <c r="P111" s="12">
        <f t="shared" si="346"/>
        <v>237947.76553563462</v>
      </c>
      <c r="Q111" s="12">
        <f t="shared" si="346"/>
        <v>226616.91955774723</v>
      </c>
      <c r="R111" s="12">
        <f t="shared" si="346"/>
        <v>215825.63767404496</v>
      </c>
      <c r="S111" s="12">
        <f t="shared" si="346"/>
        <v>205548.2263562333</v>
      </c>
      <c r="T111" s="12">
        <f t="shared" si="346"/>
        <v>195760.21557736502</v>
      </c>
      <c r="U111" s="12">
        <f t="shared" si="346"/>
        <v>186438.30054987143</v>
      </c>
      <c r="V111" s="12">
        <f t="shared" si="346"/>
        <v>177560.28623797279</v>
      </c>
      <c r="W111" s="12">
        <f t="shared" si="346"/>
        <v>169105.03451235505</v>
      </c>
      <c r="X111" s="12">
        <f t="shared" si="346"/>
        <v>161052.41382129051</v>
      </c>
      <c r="Z111" s="5"/>
      <c r="AA111" s="4"/>
    </row>
    <row r="112" spans="1:27" ht="15.6" thickTop="1" thickBot="1" x14ac:dyDescent="0.35">
      <c r="A112" s="2"/>
      <c r="B112" s="2" t="s">
        <v>11</v>
      </c>
      <c r="C112" s="7">
        <f>X112</f>
        <v>5325351.7235741848</v>
      </c>
      <c r="D112" s="2"/>
      <c r="E112" s="12">
        <f>E111</f>
        <v>406971.42857142858</v>
      </c>
      <c r="F112" s="12">
        <f t="shared" ref="F112:X112" si="347">E112+F111</f>
        <v>794563.26530612237</v>
      </c>
      <c r="G112" s="12">
        <f t="shared" si="347"/>
        <v>1163698.3479105928</v>
      </c>
      <c r="H112" s="12">
        <f t="shared" si="347"/>
        <v>1515255.5694386598</v>
      </c>
      <c r="I112" s="12">
        <f t="shared" si="347"/>
        <v>1850071.9708939616</v>
      </c>
      <c r="J112" s="12">
        <f t="shared" si="347"/>
        <v>2168944.7341847252</v>
      </c>
      <c r="K112" s="12">
        <f t="shared" si="347"/>
        <v>2472633.0801759288</v>
      </c>
      <c r="L112" s="12">
        <f t="shared" si="347"/>
        <v>2761860.0763580273</v>
      </c>
      <c r="M112" s="12">
        <f t="shared" si="347"/>
        <v>3037314.3584362166</v>
      </c>
      <c r="N112" s="12">
        <f t="shared" si="347"/>
        <v>3299651.769939254</v>
      </c>
      <c r="O112" s="12">
        <f t="shared" si="347"/>
        <v>3549496.9237516704</v>
      </c>
      <c r="P112" s="12">
        <f t="shared" si="347"/>
        <v>3787444.6892873049</v>
      </c>
      <c r="Q112" s="12">
        <f t="shared" si="347"/>
        <v>4014061.6088450523</v>
      </c>
      <c r="R112" s="12">
        <f t="shared" si="347"/>
        <v>4229887.2465190971</v>
      </c>
      <c r="S112" s="12">
        <f t="shared" si="347"/>
        <v>4435435.4728753306</v>
      </c>
      <c r="T112" s="12">
        <f t="shared" si="347"/>
        <v>4631195.6884526955</v>
      </c>
      <c r="U112" s="12">
        <f t="shared" si="347"/>
        <v>4817633.9890025668</v>
      </c>
      <c r="V112" s="12">
        <f t="shared" si="347"/>
        <v>4995194.2752405396</v>
      </c>
      <c r="W112" s="12">
        <f t="shared" si="347"/>
        <v>5164299.3097528946</v>
      </c>
      <c r="X112" s="13">
        <f t="shared" si="347"/>
        <v>5325351.7235741848</v>
      </c>
    </row>
    <row r="113" spans="1:27" ht="15" thickTop="1" x14ac:dyDescent="0.3">
      <c r="B113" s="2" t="s">
        <v>132</v>
      </c>
      <c r="C113" s="15">
        <f>'3.scen. - Novadi'!$O$19</f>
        <v>447300</v>
      </c>
      <c r="E113" s="12">
        <f>$C113</f>
        <v>447300</v>
      </c>
      <c r="F113" s="12">
        <f t="shared" ref="F113:X113" si="348">$C113</f>
        <v>447300</v>
      </c>
      <c r="G113" s="12">
        <f t="shared" si="348"/>
        <v>447300</v>
      </c>
      <c r="H113" s="12">
        <f t="shared" si="348"/>
        <v>447300</v>
      </c>
      <c r="I113" s="12">
        <f t="shared" si="348"/>
        <v>447300</v>
      </c>
      <c r="J113" s="12">
        <f t="shared" si="348"/>
        <v>447300</v>
      </c>
      <c r="K113" s="12">
        <f t="shared" si="348"/>
        <v>447300</v>
      </c>
      <c r="L113" s="12">
        <f t="shared" si="348"/>
        <v>447300</v>
      </c>
      <c r="M113" s="12">
        <f t="shared" si="348"/>
        <v>447300</v>
      </c>
      <c r="N113" s="12">
        <f t="shared" si="348"/>
        <v>447300</v>
      </c>
      <c r="O113" s="12">
        <f t="shared" si="348"/>
        <v>447300</v>
      </c>
      <c r="P113" s="12">
        <f t="shared" si="348"/>
        <v>447300</v>
      </c>
      <c r="Q113" s="12">
        <f t="shared" si="348"/>
        <v>447300</v>
      </c>
      <c r="R113" s="12">
        <f t="shared" si="348"/>
        <v>447300</v>
      </c>
      <c r="S113" s="12">
        <f t="shared" si="348"/>
        <v>447300</v>
      </c>
      <c r="T113" s="12">
        <f t="shared" si="348"/>
        <v>447300</v>
      </c>
      <c r="U113" s="12">
        <f t="shared" si="348"/>
        <v>447300</v>
      </c>
      <c r="V113" s="12">
        <f t="shared" si="348"/>
        <v>447300</v>
      </c>
      <c r="W113" s="12">
        <f t="shared" si="348"/>
        <v>447300</v>
      </c>
      <c r="X113" s="12">
        <f t="shared" si="348"/>
        <v>447300</v>
      </c>
    </row>
    <row r="114" spans="1:27" ht="15" thickBot="1" x14ac:dyDescent="0.35">
      <c r="B114" s="2" t="s">
        <v>10</v>
      </c>
      <c r="E114" s="12">
        <f t="shared" ref="E114:X114" si="349">E113/E$3</f>
        <v>426000</v>
      </c>
      <c r="F114" s="12">
        <f t="shared" si="349"/>
        <v>405714.28571428568</v>
      </c>
      <c r="G114" s="12">
        <f t="shared" si="349"/>
        <v>386394.55782312923</v>
      </c>
      <c r="H114" s="12">
        <f t="shared" si="349"/>
        <v>367994.81697440875</v>
      </c>
      <c r="I114" s="12">
        <f t="shared" si="349"/>
        <v>350471.25426134164</v>
      </c>
      <c r="J114" s="12">
        <f t="shared" si="349"/>
        <v>333782.14691556344</v>
      </c>
      <c r="K114" s="12">
        <f t="shared" si="349"/>
        <v>317887.75896720326</v>
      </c>
      <c r="L114" s="12">
        <f t="shared" si="349"/>
        <v>302750.24663543166</v>
      </c>
      <c r="M114" s="12">
        <f t="shared" si="349"/>
        <v>288333.56822422065</v>
      </c>
      <c r="N114" s="12">
        <f t="shared" si="349"/>
        <v>274603.39830878156</v>
      </c>
      <c r="O114" s="12">
        <f t="shared" si="349"/>
        <v>261527.0460083634</v>
      </c>
      <c r="P114" s="12">
        <f t="shared" si="349"/>
        <v>249073.37715082226</v>
      </c>
      <c r="Q114" s="12">
        <f t="shared" si="349"/>
        <v>237212.74014364023</v>
      </c>
      <c r="R114" s="12">
        <f t="shared" si="349"/>
        <v>225916.89537489542</v>
      </c>
      <c r="S114" s="12">
        <f t="shared" si="349"/>
        <v>215158.94797609086</v>
      </c>
      <c r="T114" s="12">
        <f t="shared" si="349"/>
        <v>204913.28378675319</v>
      </c>
      <c r="U114" s="12">
        <f t="shared" si="349"/>
        <v>195155.50836833636</v>
      </c>
      <c r="V114" s="12">
        <f t="shared" si="349"/>
        <v>185862.3889222251</v>
      </c>
      <c r="W114" s="12">
        <f t="shared" si="349"/>
        <v>177011.79897354773</v>
      </c>
      <c r="X114" s="12">
        <f t="shared" si="349"/>
        <v>168582.66568909306</v>
      </c>
    </row>
    <row r="115" spans="1:27" ht="15.6" thickTop="1" thickBot="1" x14ac:dyDescent="0.35">
      <c r="B115" s="2" t="s">
        <v>11</v>
      </c>
      <c r="C115" s="7">
        <f>X115</f>
        <v>5574346.6862181323</v>
      </c>
      <c r="E115" s="12">
        <f>E114</f>
        <v>426000</v>
      </c>
      <c r="F115" s="12">
        <f>E115+F114</f>
        <v>831714.28571428568</v>
      </c>
      <c r="G115" s="12">
        <f t="shared" ref="G115" si="350">F115+G114</f>
        <v>1218108.8435374149</v>
      </c>
      <c r="H115" s="12">
        <f t="shared" ref="H115" si="351">G115+H114</f>
        <v>1586103.6605118236</v>
      </c>
      <c r="I115" s="12">
        <f t="shared" ref="I115" si="352">H115+I114</f>
        <v>1936574.9147731652</v>
      </c>
      <c r="J115" s="12">
        <f t="shared" ref="J115" si="353">I115+J114</f>
        <v>2270357.0616887286</v>
      </c>
      <c r="K115" s="12">
        <f t="shared" ref="K115" si="354">J115+K114</f>
        <v>2588244.8206559317</v>
      </c>
      <c r="L115" s="12">
        <f t="shared" ref="L115" si="355">K115+L114</f>
        <v>2890995.0672913631</v>
      </c>
      <c r="M115" s="12">
        <f t="shared" ref="M115" si="356">L115+M114</f>
        <v>3179328.6355155837</v>
      </c>
      <c r="N115" s="12">
        <f t="shared" ref="N115" si="357">M115+N114</f>
        <v>3453932.0338243651</v>
      </c>
      <c r="O115" s="12">
        <f t="shared" ref="O115" si="358">N115+O114</f>
        <v>3715459.0798327285</v>
      </c>
      <c r="P115" s="12">
        <f t="shared" ref="P115" si="359">O115+P114</f>
        <v>3964532.4569835509</v>
      </c>
      <c r="Q115" s="12">
        <f t="shared" ref="Q115" si="360">P115+Q114</f>
        <v>4201745.1971271913</v>
      </c>
      <c r="R115" s="12">
        <f t="shared" ref="R115" si="361">Q115+R114</f>
        <v>4427662.0925020864</v>
      </c>
      <c r="S115" s="12">
        <f t="shared" ref="S115" si="362">R115+S114</f>
        <v>4642821.0404781774</v>
      </c>
      <c r="T115" s="12">
        <f t="shared" ref="T115" si="363">S115+T114</f>
        <v>4847734.3242649306</v>
      </c>
      <c r="U115" s="12">
        <f t="shared" ref="U115" si="364">T115+U114</f>
        <v>5042889.8326332672</v>
      </c>
      <c r="V115" s="12">
        <f t="shared" ref="V115" si="365">U115+V114</f>
        <v>5228752.2215554919</v>
      </c>
      <c r="W115" s="12">
        <f t="shared" ref="W115" si="366">V115+W114</f>
        <v>5405764.0205290392</v>
      </c>
      <c r="X115" s="13">
        <f t="shared" ref="X115" si="367">W115+X114</f>
        <v>5574346.6862181323</v>
      </c>
    </row>
    <row r="116" spans="1:27" ht="15" thickTop="1" x14ac:dyDescent="0.3"/>
    <row r="117" spans="1:27" x14ac:dyDescent="0.3">
      <c r="A117" s="2">
        <f>A110+1</f>
        <v>20</v>
      </c>
      <c r="B117" s="2" t="s">
        <v>131</v>
      </c>
      <c r="C117" s="14">
        <f>'3.scen. - Novadi'!$S$20</f>
        <v>332640</v>
      </c>
      <c r="D117" s="1"/>
      <c r="E117" s="12">
        <f t="shared" ref="E117:J117" si="368">$C117</f>
        <v>332640</v>
      </c>
      <c r="F117" s="12">
        <f t="shared" si="368"/>
        <v>332640</v>
      </c>
      <c r="G117" s="12">
        <f t="shared" si="368"/>
        <v>332640</v>
      </c>
      <c r="H117" s="12">
        <f t="shared" si="368"/>
        <v>332640</v>
      </c>
      <c r="I117" s="12">
        <f t="shared" si="368"/>
        <v>332640</v>
      </c>
      <c r="J117" s="12">
        <f t="shared" si="368"/>
        <v>332640</v>
      </c>
      <c r="K117" s="12">
        <f t="shared" ref="K117:X117" si="369">$C117</f>
        <v>332640</v>
      </c>
      <c r="L117" s="12">
        <f t="shared" si="369"/>
        <v>332640</v>
      </c>
      <c r="M117" s="12">
        <f t="shared" si="369"/>
        <v>332640</v>
      </c>
      <c r="N117" s="12">
        <f t="shared" si="369"/>
        <v>332640</v>
      </c>
      <c r="O117" s="12">
        <f t="shared" si="369"/>
        <v>332640</v>
      </c>
      <c r="P117" s="12">
        <f t="shared" si="369"/>
        <v>332640</v>
      </c>
      <c r="Q117" s="12">
        <f t="shared" si="369"/>
        <v>332640</v>
      </c>
      <c r="R117" s="12">
        <f t="shared" si="369"/>
        <v>332640</v>
      </c>
      <c r="S117" s="12">
        <f t="shared" si="369"/>
        <v>332640</v>
      </c>
      <c r="T117" s="12">
        <f t="shared" si="369"/>
        <v>332640</v>
      </c>
      <c r="U117" s="12">
        <f t="shared" si="369"/>
        <v>332640</v>
      </c>
      <c r="V117" s="12">
        <f t="shared" si="369"/>
        <v>332640</v>
      </c>
      <c r="W117" s="12">
        <f t="shared" si="369"/>
        <v>332640</v>
      </c>
      <c r="X117" s="12">
        <f t="shared" si="369"/>
        <v>332640</v>
      </c>
    </row>
    <row r="118" spans="1:27" ht="15" thickBot="1" x14ac:dyDescent="0.35">
      <c r="A118" s="2"/>
      <c r="B118" s="2" t="s">
        <v>10</v>
      </c>
      <c r="C118" s="2"/>
      <c r="D118" s="2"/>
      <c r="E118" s="12">
        <f t="shared" ref="E118:X118" si="370">E117/E$3</f>
        <v>316800</v>
      </c>
      <c r="F118" s="12">
        <f t="shared" si="370"/>
        <v>301714.28571428568</v>
      </c>
      <c r="G118" s="12">
        <f t="shared" si="370"/>
        <v>287346.93877551018</v>
      </c>
      <c r="H118" s="12">
        <f t="shared" si="370"/>
        <v>273663.75121477159</v>
      </c>
      <c r="I118" s="12">
        <f t="shared" si="370"/>
        <v>260632.14401406815</v>
      </c>
      <c r="J118" s="12">
        <f t="shared" si="370"/>
        <v>248221.08953720774</v>
      </c>
      <c r="K118" s="12">
        <f t="shared" si="370"/>
        <v>236401.03765448357</v>
      </c>
      <c r="L118" s="12">
        <f t="shared" si="370"/>
        <v>225143.84538522243</v>
      </c>
      <c r="M118" s="12">
        <f t="shared" si="370"/>
        <v>214422.70989068801</v>
      </c>
      <c r="N118" s="12">
        <f t="shared" si="370"/>
        <v>204212.10465779813</v>
      </c>
      <c r="O118" s="12">
        <f t="shared" si="370"/>
        <v>194487.71872171247</v>
      </c>
      <c r="P118" s="12">
        <f t="shared" si="370"/>
        <v>185226.3987825833</v>
      </c>
      <c r="Q118" s="12">
        <f t="shared" si="370"/>
        <v>176406.09407865076</v>
      </c>
      <c r="R118" s="12">
        <f t="shared" si="370"/>
        <v>168005.80388442928</v>
      </c>
      <c r="S118" s="12">
        <f t="shared" si="370"/>
        <v>160005.52750898025</v>
      </c>
      <c r="T118" s="12">
        <f t="shared" si="370"/>
        <v>152386.21667521927</v>
      </c>
      <c r="U118" s="12">
        <f t="shared" si="370"/>
        <v>145129.7301668755</v>
      </c>
      <c r="V118" s="12">
        <f t="shared" si="370"/>
        <v>138218.79063511951</v>
      </c>
      <c r="W118" s="12">
        <f t="shared" si="370"/>
        <v>131636.94346201859</v>
      </c>
      <c r="X118" s="12">
        <f t="shared" si="370"/>
        <v>125368.51758287483</v>
      </c>
      <c r="Z118" s="5"/>
      <c r="AA118" s="4"/>
    </row>
    <row r="119" spans="1:27" ht="15.6" thickTop="1" thickBot="1" x14ac:dyDescent="0.35">
      <c r="A119" s="2"/>
      <c r="B119" s="2" t="s">
        <v>11</v>
      </c>
      <c r="C119" s="7">
        <f>X119</f>
        <v>4145429.6483424986</v>
      </c>
      <c r="D119" s="2"/>
      <c r="E119" s="12">
        <f>E118</f>
        <v>316800</v>
      </c>
      <c r="F119" s="12">
        <f t="shared" ref="F119:X119" si="371">E119+F118</f>
        <v>618514.28571428568</v>
      </c>
      <c r="G119" s="12">
        <f t="shared" si="371"/>
        <v>905861.22448979586</v>
      </c>
      <c r="H119" s="12">
        <f t="shared" si="371"/>
        <v>1179524.9757045675</v>
      </c>
      <c r="I119" s="12">
        <f t="shared" si="371"/>
        <v>1440157.1197186357</v>
      </c>
      <c r="J119" s="12">
        <f t="shared" si="371"/>
        <v>1688378.2092558434</v>
      </c>
      <c r="K119" s="12">
        <f t="shared" si="371"/>
        <v>1924779.2469103271</v>
      </c>
      <c r="L119" s="12">
        <f t="shared" si="371"/>
        <v>2149923.0922955493</v>
      </c>
      <c r="M119" s="12">
        <f t="shared" si="371"/>
        <v>2364345.8021862372</v>
      </c>
      <c r="N119" s="12">
        <f t="shared" si="371"/>
        <v>2568557.9068440353</v>
      </c>
      <c r="O119" s="12">
        <f t="shared" si="371"/>
        <v>2763045.6255657477</v>
      </c>
      <c r="P119" s="12">
        <f t="shared" si="371"/>
        <v>2948272.0243483311</v>
      </c>
      <c r="Q119" s="12">
        <f t="shared" si="371"/>
        <v>3124678.1184269818</v>
      </c>
      <c r="R119" s="12">
        <f t="shared" si="371"/>
        <v>3292683.9223114112</v>
      </c>
      <c r="S119" s="12">
        <f t="shared" si="371"/>
        <v>3452689.4498203914</v>
      </c>
      <c r="T119" s="12">
        <f t="shared" si="371"/>
        <v>3605075.6664956105</v>
      </c>
      <c r="U119" s="12">
        <f t="shared" si="371"/>
        <v>3750205.3966624858</v>
      </c>
      <c r="V119" s="12">
        <f t="shared" si="371"/>
        <v>3888424.1872976054</v>
      </c>
      <c r="W119" s="12">
        <f t="shared" si="371"/>
        <v>4020061.1307596238</v>
      </c>
      <c r="X119" s="13">
        <f t="shared" si="371"/>
        <v>4145429.6483424986</v>
      </c>
    </row>
    <row r="120" spans="1:27" ht="15" thickTop="1" x14ac:dyDescent="0.3">
      <c r="B120" s="2" t="s">
        <v>132</v>
      </c>
      <c r="C120" s="15">
        <f>'3.scen. - Novadi'!$O$20</f>
        <v>516000</v>
      </c>
      <c r="E120" s="12">
        <f>$C120</f>
        <v>516000</v>
      </c>
      <c r="F120" s="12">
        <f t="shared" ref="F120:X120" si="372">$C120</f>
        <v>516000</v>
      </c>
      <c r="G120" s="12">
        <f t="shared" si="372"/>
        <v>516000</v>
      </c>
      <c r="H120" s="12">
        <f t="shared" si="372"/>
        <v>516000</v>
      </c>
      <c r="I120" s="12">
        <f t="shared" si="372"/>
        <v>516000</v>
      </c>
      <c r="J120" s="12">
        <f t="shared" si="372"/>
        <v>516000</v>
      </c>
      <c r="K120" s="12">
        <f t="shared" si="372"/>
        <v>516000</v>
      </c>
      <c r="L120" s="12">
        <f t="shared" si="372"/>
        <v>516000</v>
      </c>
      <c r="M120" s="12">
        <f t="shared" si="372"/>
        <v>516000</v>
      </c>
      <c r="N120" s="12">
        <f t="shared" si="372"/>
        <v>516000</v>
      </c>
      <c r="O120" s="12">
        <f t="shared" si="372"/>
        <v>516000</v>
      </c>
      <c r="P120" s="12">
        <f t="shared" si="372"/>
        <v>516000</v>
      </c>
      <c r="Q120" s="12">
        <f t="shared" si="372"/>
        <v>516000</v>
      </c>
      <c r="R120" s="12">
        <f t="shared" si="372"/>
        <v>516000</v>
      </c>
      <c r="S120" s="12">
        <f t="shared" si="372"/>
        <v>516000</v>
      </c>
      <c r="T120" s="12">
        <f t="shared" si="372"/>
        <v>516000</v>
      </c>
      <c r="U120" s="12">
        <f t="shared" si="372"/>
        <v>516000</v>
      </c>
      <c r="V120" s="12">
        <f t="shared" si="372"/>
        <v>516000</v>
      </c>
      <c r="W120" s="12">
        <f t="shared" si="372"/>
        <v>516000</v>
      </c>
      <c r="X120" s="12">
        <f t="shared" si="372"/>
        <v>516000</v>
      </c>
    </row>
    <row r="121" spans="1:27" ht="15" thickBot="1" x14ac:dyDescent="0.35">
      <c r="B121" s="2" t="s">
        <v>10</v>
      </c>
      <c r="E121" s="12">
        <f t="shared" ref="E121:X121" si="373">E120/E$3</f>
        <v>491428.57142857142</v>
      </c>
      <c r="F121" s="12">
        <f t="shared" si="373"/>
        <v>468027.21088435373</v>
      </c>
      <c r="G121" s="12">
        <f t="shared" si="373"/>
        <v>445740.20084224158</v>
      </c>
      <c r="H121" s="12">
        <f t="shared" si="373"/>
        <v>424514.47699261102</v>
      </c>
      <c r="I121" s="12">
        <f t="shared" si="373"/>
        <v>404299.50189772475</v>
      </c>
      <c r="J121" s="12">
        <f t="shared" si="373"/>
        <v>385047.14466449973</v>
      </c>
      <c r="K121" s="12">
        <f t="shared" si="373"/>
        <v>366711.56634714262</v>
      </c>
      <c r="L121" s="12">
        <f t="shared" si="373"/>
        <v>349249.11080680246</v>
      </c>
      <c r="M121" s="12">
        <f t="shared" si="373"/>
        <v>332618.20076838328</v>
      </c>
      <c r="N121" s="12">
        <f t="shared" si="373"/>
        <v>316779.23882703175</v>
      </c>
      <c r="O121" s="12">
        <f t="shared" si="373"/>
        <v>301694.51316860161</v>
      </c>
      <c r="P121" s="12">
        <f t="shared" si="373"/>
        <v>287328.10777962056</v>
      </c>
      <c r="Q121" s="12">
        <f t="shared" si="373"/>
        <v>273645.81693297194</v>
      </c>
      <c r="R121" s="12">
        <f t="shared" si="373"/>
        <v>260615.06374568754</v>
      </c>
      <c r="S121" s="12">
        <f t="shared" si="373"/>
        <v>248204.82261494049</v>
      </c>
      <c r="T121" s="12">
        <f t="shared" si="373"/>
        <v>236385.54534756238</v>
      </c>
      <c r="U121" s="12">
        <f t="shared" si="373"/>
        <v>225129.09080720224</v>
      </c>
      <c r="V121" s="12">
        <f t="shared" si="373"/>
        <v>214408.65791162118</v>
      </c>
      <c r="W121" s="12">
        <f t="shared" si="373"/>
        <v>204198.7218205916</v>
      </c>
      <c r="X121" s="12">
        <f t="shared" si="373"/>
        <v>194474.97316246817</v>
      </c>
    </row>
    <row r="122" spans="1:27" ht="15.6" thickTop="1" thickBot="1" x14ac:dyDescent="0.35">
      <c r="B122" s="2" t="s">
        <v>11</v>
      </c>
      <c r="C122" s="7">
        <f>X122</f>
        <v>6430500.5367506295</v>
      </c>
      <c r="E122" s="12">
        <f>E121</f>
        <v>491428.57142857142</v>
      </c>
      <c r="F122" s="12">
        <f>E122+F121</f>
        <v>959455.78231292521</v>
      </c>
      <c r="G122" s="12">
        <f t="shared" ref="G122" si="374">F122+G121</f>
        <v>1405195.9831551667</v>
      </c>
      <c r="H122" s="12">
        <f t="shared" ref="H122" si="375">G122+H121</f>
        <v>1829710.4601477778</v>
      </c>
      <c r="I122" s="12">
        <f t="shared" ref="I122" si="376">H122+I121</f>
        <v>2234009.9620455024</v>
      </c>
      <c r="J122" s="12">
        <f t="shared" ref="J122" si="377">I122+J121</f>
        <v>2619057.1067100023</v>
      </c>
      <c r="K122" s="12">
        <f t="shared" ref="K122" si="378">J122+K121</f>
        <v>2985768.673057145</v>
      </c>
      <c r="L122" s="12">
        <f t="shared" ref="L122" si="379">K122+L121</f>
        <v>3335017.7838639473</v>
      </c>
      <c r="M122" s="12">
        <f t="shared" ref="M122" si="380">L122+M121</f>
        <v>3667635.9846323305</v>
      </c>
      <c r="N122" s="12">
        <f t="shared" ref="N122" si="381">M122+N121</f>
        <v>3984415.2234593621</v>
      </c>
      <c r="O122" s="12">
        <f t="shared" ref="O122" si="382">N122+O121</f>
        <v>4286109.7366279634</v>
      </c>
      <c r="P122" s="12">
        <f t="shared" ref="P122" si="383">O122+P121</f>
        <v>4573437.8444075836</v>
      </c>
      <c r="Q122" s="12">
        <f t="shared" ref="Q122" si="384">P122+Q121</f>
        <v>4847083.6613405552</v>
      </c>
      <c r="R122" s="12">
        <f t="shared" ref="R122" si="385">Q122+R121</f>
        <v>5107698.7250862429</v>
      </c>
      <c r="S122" s="12">
        <f t="shared" ref="S122" si="386">R122+S121</f>
        <v>5355903.5477011837</v>
      </c>
      <c r="T122" s="12">
        <f t="shared" ref="T122" si="387">S122+T121</f>
        <v>5592289.0930487458</v>
      </c>
      <c r="U122" s="12">
        <f t="shared" ref="U122" si="388">T122+U121</f>
        <v>5817418.183855948</v>
      </c>
      <c r="V122" s="12">
        <f t="shared" ref="V122" si="389">U122+V121</f>
        <v>6031826.8417675691</v>
      </c>
      <c r="W122" s="12">
        <f t="shared" ref="W122" si="390">V122+W121</f>
        <v>6236025.563588161</v>
      </c>
      <c r="X122" s="13">
        <f t="shared" ref="X122" si="391">W122+X121</f>
        <v>6430500.5367506295</v>
      </c>
    </row>
    <row r="123" spans="1:27" ht="15" thickTop="1" x14ac:dyDescent="0.3"/>
    <row r="124" spans="1:27" x14ac:dyDescent="0.3">
      <c r="A124" s="2">
        <f>A117+1</f>
        <v>21</v>
      </c>
      <c r="B124" s="2" t="s">
        <v>131</v>
      </c>
      <c r="C124" s="14">
        <f>'3.scen. - Novadi'!$S$21</f>
        <v>691080</v>
      </c>
      <c r="D124" s="1"/>
      <c r="E124" s="12">
        <f t="shared" ref="E124:J124" si="392">$C124</f>
        <v>691080</v>
      </c>
      <c r="F124" s="12">
        <f t="shared" si="392"/>
        <v>691080</v>
      </c>
      <c r="G124" s="12">
        <f t="shared" si="392"/>
        <v>691080</v>
      </c>
      <c r="H124" s="12">
        <f t="shared" si="392"/>
        <v>691080</v>
      </c>
      <c r="I124" s="12">
        <f t="shared" si="392"/>
        <v>691080</v>
      </c>
      <c r="J124" s="12">
        <f t="shared" si="392"/>
        <v>691080</v>
      </c>
      <c r="K124" s="12">
        <f t="shared" ref="K124:X124" si="393">$C124</f>
        <v>691080</v>
      </c>
      <c r="L124" s="12">
        <f t="shared" si="393"/>
        <v>691080</v>
      </c>
      <c r="M124" s="12">
        <f t="shared" si="393"/>
        <v>691080</v>
      </c>
      <c r="N124" s="12">
        <f t="shared" si="393"/>
        <v>691080</v>
      </c>
      <c r="O124" s="12">
        <f t="shared" si="393"/>
        <v>691080</v>
      </c>
      <c r="P124" s="12">
        <f t="shared" si="393"/>
        <v>691080</v>
      </c>
      <c r="Q124" s="12">
        <f t="shared" si="393"/>
        <v>691080</v>
      </c>
      <c r="R124" s="12">
        <f t="shared" si="393"/>
        <v>691080</v>
      </c>
      <c r="S124" s="12">
        <f t="shared" si="393"/>
        <v>691080</v>
      </c>
      <c r="T124" s="12">
        <f t="shared" si="393"/>
        <v>691080</v>
      </c>
      <c r="U124" s="12">
        <f t="shared" si="393"/>
        <v>691080</v>
      </c>
      <c r="V124" s="12">
        <f t="shared" si="393"/>
        <v>691080</v>
      </c>
      <c r="W124" s="12">
        <f t="shared" si="393"/>
        <v>691080</v>
      </c>
      <c r="X124" s="12">
        <f t="shared" si="393"/>
        <v>691080</v>
      </c>
    </row>
    <row r="125" spans="1:27" ht="15" thickBot="1" x14ac:dyDescent="0.35">
      <c r="A125" s="2"/>
      <c r="B125" s="2" t="s">
        <v>10</v>
      </c>
      <c r="C125" s="2"/>
      <c r="D125" s="2"/>
      <c r="E125" s="12">
        <f t="shared" ref="E125:X125" si="394">E124/E$3</f>
        <v>658171.42857142852</v>
      </c>
      <c r="F125" s="12">
        <f t="shared" si="394"/>
        <v>626829.93197278911</v>
      </c>
      <c r="G125" s="12">
        <f t="shared" si="394"/>
        <v>596980.88759313244</v>
      </c>
      <c r="H125" s="12">
        <f t="shared" si="394"/>
        <v>568553.22627917374</v>
      </c>
      <c r="I125" s="12">
        <f t="shared" si="394"/>
        <v>541479.26312302251</v>
      </c>
      <c r="J125" s="12">
        <f t="shared" si="394"/>
        <v>515694.53630764049</v>
      </c>
      <c r="K125" s="12">
        <f t="shared" si="394"/>
        <v>491137.65362632426</v>
      </c>
      <c r="L125" s="12">
        <f t="shared" si="394"/>
        <v>467750.14631078497</v>
      </c>
      <c r="M125" s="12">
        <f t="shared" si="394"/>
        <v>445476.32981979521</v>
      </c>
      <c r="N125" s="12">
        <f t="shared" si="394"/>
        <v>424263.17125694785</v>
      </c>
      <c r="O125" s="12">
        <f t="shared" si="394"/>
        <v>404060.16310185503</v>
      </c>
      <c r="P125" s="12">
        <f t="shared" si="394"/>
        <v>384819.20295414765</v>
      </c>
      <c r="Q125" s="12">
        <f t="shared" si="394"/>
        <v>366494.47900395014</v>
      </c>
      <c r="R125" s="12">
        <f t="shared" si="394"/>
        <v>349042.36095614295</v>
      </c>
      <c r="S125" s="12">
        <f t="shared" si="394"/>
        <v>332421.29614870751</v>
      </c>
      <c r="T125" s="12">
        <f t="shared" si="394"/>
        <v>316591.71061781666</v>
      </c>
      <c r="U125" s="12">
        <f t="shared" si="394"/>
        <v>301515.91487411107</v>
      </c>
      <c r="V125" s="12">
        <f t="shared" si="394"/>
        <v>287158.01416582009</v>
      </c>
      <c r="W125" s="12">
        <f t="shared" si="394"/>
        <v>273483.82301506674</v>
      </c>
      <c r="X125" s="12">
        <f t="shared" si="394"/>
        <v>260460.78382387309</v>
      </c>
      <c r="Z125" s="5"/>
      <c r="AA125" s="4"/>
    </row>
    <row r="126" spans="1:27" ht="15.6" thickTop="1" thickBot="1" x14ac:dyDescent="0.35">
      <c r="A126" s="2"/>
      <c r="B126" s="2" t="s">
        <v>11</v>
      </c>
      <c r="C126" s="7">
        <f>X126</f>
        <v>8612384.3235225305</v>
      </c>
      <c r="D126" s="2"/>
      <c r="E126" s="12">
        <f>E125</f>
        <v>658171.42857142852</v>
      </c>
      <c r="F126" s="12">
        <f t="shared" ref="F126:X126" si="395">E126+F125</f>
        <v>1285001.3605442178</v>
      </c>
      <c r="G126" s="12">
        <f t="shared" si="395"/>
        <v>1881982.2481373502</v>
      </c>
      <c r="H126" s="12">
        <f t="shared" si="395"/>
        <v>2450535.4744165242</v>
      </c>
      <c r="I126" s="12">
        <f t="shared" si="395"/>
        <v>2992014.7375395466</v>
      </c>
      <c r="J126" s="12">
        <f t="shared" si="395"/>
        <v>3507709.2738471869</v>
      </c>
      <c r="K126" s="12">
        <f t="shared" si="395"/>
        <v>3998846.9274735111</v>
      </c>
      <c r="L126" s="12">
        <f t="shared" si="395"/>
        <v>4466597.0737842964</v>
      </c>
      <c r="M126" s="12">
        <f t="shared" si="395"/>
        <v>4912073.4036040921</v>
      </c>
      <c r="N126" s="12">
        <f t="shared" si="395"/>
        <v>5336336.5748610403</v>
      </c>
      <c r="O126" s="12">
        <f t="shared" si="395"/>
        <v>5740396.7379628951</v>
      </c>
      <c r="P126" s="12">
        <f t="shared" si="395"/>
        <v>6125215.940917043</v>
      </c>
      <c r="Q126" s="12">
        <f t="shared" si="395"/>
        <v>6491710.419920993</v>
      </c>
      <c r="R126" s="12">
        <f t="shared" si="395"/>
        <v>6840752.7808771357</v>
      </c>
      <c r="S126" s="12">
        <f t="shared" si="395"/>
        <v>7173174.0770258429</v>
      </c>
      <c r="T126" s="12">
        <f t="shared" si="395"/>
        <v>7489765.7876436599</v>
      </c>
      <c r="U126" s="12">
        <f t="shared" si="395"/>
        <v>7791281.7025177712</v>
      </c>
      <c r="V126" s="12">
        <f t="shared" si="395"/>
        <v>8078439.7166835908</v>
      </c>
      <c r="W126" s="12">
        <f t="shared" si="395"/>
        <v>8351923.5396986576</v>
      </c>
      <c r="X126" s="13">
        <f t="shared" si="395"/>
        <v>8612384.3235225305</v>
      </c>
    </row>
    <row r="127" spans="1:27" ht="15" thickTop="1" x14ac:dyDescent="0.3">
      <c r="B127" s="2" t="s">
        <v>132</v>
      </c>
      <c r="C127" s="15">
        <f>'3.scen. - Novadi'!$O$21</f>
        <v>685800</v>
      </c>
      <c r="E127" s="12">
        <f>$C127</f>
        <v>685800</v>
      </c>
      <c r="F127" s="12">
        <f t="shared" ref="F127:X127" si="396">$C127</f>
        <v>685800</v>
      </c>
      <c r="G127" s="12">
        <f t="shared" si="396"/>
        <v>685800</v>
      </c>
      <c r="H127" s="12">
        <f t="shared" si="396"/>
        <v>685800</v>
      </c>
      <c r="I127" s="12">
        <f t="shared" si="396"/>
        <v>685800</v>
      </c>
      <c r="J127" s="12">
        <f t="shared" si="396"/>
        <v>685800</v>
      </c>
      <c r="K127" s="12">
        <f t="shared" si="396"/>
        <v>685800</v>
      </c>
      <c r="L127" s="12">
        <f t="shared" si="396"/>
        <v>685800</v>
      </c>
      <c r="M127" s="12">
        <f t="shared" si="396"/>
        <v>685800</v>
      </c>
      <c r="N127" s="12">
        <f t="shared" si="396"/>
        <v>685800</v>
      </c>
      <c r="O127" s="12">
        <f t="shared" si="396"/>
        <v>685800</v>
      </c>
      <c r="P127" s="12">
        <f t="shared" si="396"/>
        <v>685800</v>
      </c>
      <c r="Q127" s="12">
        <f t="shared" si="396"/>
        <v>685800</v>
      </c>
      <c r="R127" s="12">
        <f t="shared" si="396"/>
        <v>685800</v>
      </c>
      <c r="S127" s="12">
        <f t="shared" si="396"/>
        <v>685800</v>
      </c>
      <c r="T127" s="12">
        <f t="shared" si="396"/>
        <v>685800</v>
      </c>
      <c r="U127" s="12">
        <f t="shared" si="396"/>
        <v>685800</v>
      </c>
      <c r="V127" s="12">
        <f t="shared" si="396"/>
        <v>685800</v>
      </c>
      <c r="W127" s="12">
        <f t="shared" si="396"/>
        <v>685800</v>
      </c>
      <c r="X127" s="12">
        <f t="shared" si="396"/>
        <v>685800</v>
      </c>
    </row>
    <row r="128" spans="1:27" ht="15" thickBot="1" x14ac:dyDescent="0.35">
      <c r="B128" s="2" t="s">
        <v>10</v>
      </c>
      <c r="E128" s="12">
        <f t="shared" ref="E128:X128" si="397">E127/E$3</f>
        <v>653142.85714285716</v>
      </c>
      <c r="F128" s="12">
        <f t="shared" si="397"/>
        <v>622040.81632653065</v>
      </c>
      <c r="G128" s="12">
        <f t="shared" si="397"/>
        <v>592419.82507288619</v>
      </c>
      <c r="H128" s="12">
        <f t="shared" si="397"/>
        <v>564209.35721227259</v>
      </c>
      <c r="I128" s="12">
        <f t="shared" si="397"/>
        <v>537342.2449640691</v>
      </c>
      <c r="J128" s="12">
        <f t="shared" si="397"/>
        <v>511754.51901339908</v>
      </c>
      <c r="K128" s="12">
        <f t="shared" si="397"/>
        <v>487385.25620323722</v>
      </c>
      <c r="L128" s="12">
        <f t="shared" si="397"/>
        <v>464176.43447927351</v>
      </c>
      <c r="M128" s="12">
        <f t="shared" si="397"/>
        <v>442072.79474216525</v>
      </c>
      <c r="N128" s="12">
        <f t="shared" si="397"/>
        <v>421021.70927825262</v>
      </c>
      <c r="O128" s="12">
        <f t="shared" si="397"/>
        <v>400973.05645547865</v>
      </c>
      <c r="P128" s="12">
        <f t="shared" si="397"/>
        <v>381879.10138617014</v>
      </c>
      <c r="Q128" s="12">
        <f t="shared" si="397"/>
        <v>363694.38227254298</v>
      </c>
      <c r="R128" s="12">
        <f t="shared" si="397"/>
        <v>346375.60216432658</v>
      </c>
      <c r="S128" s="12">
        <f t="shared" si="397"/>
        <v>329881.52587078721</v>
      </c>
      <c r="T128" s="12">
        <f t="shared" si="397"/>
        <v>314172.8817817021</v>
      </c>
      <c r="U128" s="12">
        <f t="shared" si="397"/>
        <v>299212.26836352574</v>
      </c>
      <c r="V128" s="12">
        <f t="shared" si="397"/>
        <v>284964.0651081198</v>
      </c>
      <c r="W128" s="12">
        <f t="shared" si="397"/>
        <v>271394.34772201884</v>
      </c>
      <c r="X128" s="12">
        <f t="shared" si="397"/>
        <v>258470.80735430363</v>
      </c>
    </row>
    <row r="129" spans="1:27" ht="15.6" thickTop="1" thickBot="1" x14ac:dyDescent="0.35">
      <c r="B129" s="2" t="s">
        <v>11</v>
      </c>
      <c r="C129" s="7">
        <f>X129</f>
        <v>8546583.8529139198</v>
      </c>
      <c r="E129" s="12">
        <f>E128</f>
        <v>653142.85714285716</v>
      </c>
      <c r="F129" s="12">
        <f>E129+F128</f>
        <v>1275183.6734693879</v>
      </c>
      <c r="G129" s="12">
        <f t="shared" ref="G129" si="398">F129+G128</f>
        <v>1867603.4985422741</v>
      </c>
      <c r="H129" s="12">
        <f t="shared" ref="H129" si="399">G129+H128</f>
        <v>2431812.8557545468</v>
      </c>
      <c r="I129" s="12">
        <f t="shared" ref="I129" si="400">H129+I128</f>
        <v>2969155.100718616</v>
      </c>
      <c r="J129" s="12">
        <f t="shared" ref="J129" si="401">I129+J128</f>
        <v>3480909.6197320153</v>
      </c>
      <c r="K129" s="12">
        <f t="shared" ref="K129" si="402">J129+K128</f>
        <v>3968294.8759352528</v>
      </c>
      <c r="L129" s="12">
        <f t="shared" ref="L129" si="403">K129+L128</f>
        <v>4432471.3104145266</v>
      </c>
      <c r="M129" s="12">
        <f t="shared" ref="M129" si="404">L129+M128</f>
        <v>4874544.1051566917</v>
      </c>
      <c r="N129" s="12">
        <f t="shared" ref="N129" si="405">M129+N128</f>
        <v>5295565.8144349447</v>
      </c>
      <c r="O129" s="12">
        <f t="shared" ref="O129" si="406">N129+O128</f>
        <v>5696538.8708904237</v>
      </c>
      <c r="P129" s="12">
        <f t="shared" ref="P129" si="407">O129+P128</f>
        <v>6078417.9722765936</v>
      </c>
      <c r="Q129" s="12">
        <f t="shared" ref="Q129" si="408">P129+Q128</f>
        <v>6442112.3545491369</v>
      </c>
      <c r="R129" s="12">
        <f t="shared" ref="R129" si="409">Q129+R128</f>
        <v>6788487.9567134632</v>
      </c>
      <c r="S129" s="12">
        <f t="shared" ref="S129" si="410">R129+S128</f>
        <v>7118369.4825842502</v>
      </c>
      <c r="T129" s="12">
        <f t="shared" ref="T129" si="411">S129+T128</f>
        <v>7432542.3643659521</v>
      </c>
      <c r="U129" s="12">
        <f t="shared" ref="U129" si="412">T129+U128</f>
        <v>7731754.6327294782</v>
      </c>
      <c r="V129" s="12">
        <f t="shared" ref="V129" si="413">U129+V128</f>
        <v>8016718.6978375977</v>
      </c>
      <c r="W129" s="12">
        <f t="shared" ref="W129" si="414">V129+W128</f>
        <v>8288113.0455596168</v>
      </c>
      <c r="X129" s="13">
        <f t="shared" ref="X129" si="415">W129+X128</f>
        <v>8546583.8529139198</v>
      </c>
    </row>
    <row r="130" spans="1:27" ht="15" thickTop="1" x14ac:dyDescent="0.3"/>
    <row r="131" spans="1:27" x14ac:dyDescent="0.3">
      <c r="A131" s="2">
        <f>A124+1</f>
        <v>22</v>
      </c>
      <c r="B131" s="2" t="s">
        <v>131</v>
      </c>
      <c r="C131" s="14">
        <f>'3.scen. - Novadi'!$S$22</f>
        <v>195240</v>
      </c>
      <c r="D131" s="1"/>
      <c r="E131" s="12">
        <f t="shared" ref="E131:J131" si="416">$C131</f>
        <v>195240</v>
      </c>
      <c r="F131" s="12">
        <f t="shared" si="416"/>
        <v>195240</v>
      </c>
      <c r="G131" s="12">
        <f t="shared" si="416"/>
        <v>195240</v>
      </c>
      <c r="H131" s="12">
        <f t="shared" si="416"/>
        <v>195240</v>
      </c>
      <c r="I131" s="12">
        <f t="shared" si="416"/>
        <v>195240</v>
      </c>
      <c r="J131" s="12">
        <f t="shared" si="416"/>
        <v>195240</v>
      </c>
      <c r="K131" s="12">
        <f t="shared" ref="K131:X131" si="417">$C131</f>
        <v>195240</v>
      </c>
      <c r="L131" s="12">
        <f t="shared" si="417"/>
        <v>195240</v>
      </c>
      <c r="M131" s="12">
        <f t="shared" si="417"/>
        <v>195240</v>
      </c>
      <c r="N131" s="12">
        <f t="shared" si="417"/>
        <v>195240</v>
      </c>
      <c r="O131" s="12">
        <f t="shared" si="417"/>
        <v>195240</v>
      </c>
      <c r="P131" s="12">
        <f t="shared" si="417"/>
        <v>195240</v>
      </c>
      <c r="Q131" s="12">
        <f t="shared" si="417"/>
        <v>195240</v>
      </c>
      <c r="R131" s="12">
        <f t="shared" si="417"/>
        <v>195240</v>
      </c>
      <c r="S131" s="12">
        <f t="shared" si="417"/>
        <v>195240</v>
      </c>
      <c r="T131" s="12">
        <f t="shared" si="417"/>
        <v>195240</v>
      </c>
      <c r="U131" s="12">
        <f t="shared" si="417"/>
        <v>195240</v>
      </c>
      <c r="V131" s="12">
        <f t="shared" si="417"/>
        <v>195240</v>
      </c>
      <c r="W131" s="12">
        <f t="shared" si="417"/>
        <v>195240</v>
      </c>
      <c r="X131" s="12">
        <f t="shared" si="417"/>
        <v>195240</v>
      </c>
    </row>
    <row r="132" spans="1:27" ht="15" thickBot="1" x14ac:dyDescent="0.35">
      <c r="A132" s="2"/>
      <c r="B132" s="2" t="s">
        <v>10</v>
      </c>
      <c r="C132" s="2"/>
      <c r="D132" s="2"/>
      <c r="E132" s="12">
        <f t="shared" ref="E132:X132" si="418">E131/E$3</f>
        <v>185942.85714285713</v>
      </c>
      <c r="F132" s="12">
        <f t="shared" si="418"/>
        <v>177088.43537414965</v>
      </c>
      <c r="G132" s="12">
        <f t="shared" si="418"/>
        <v>168655.65273728536</v>
      </c>
      <c r="H132" s="12">
        <f t="shared" si="418"/>
        <v>160624.431178367</v>
      </c>
      <c r="I132" s="12">
        <f t="shared" si="418"/>
        <v>152975.64874130191</v>
      </c>
      <c r="J132" s="12">
        <f t="shared" si="418"/>
        <v>145691.09403933515</v>
      </c>
      <c r="K132" s="12">
        <f t="shared" si="418"/>
        <v>138753.42289460488</v>
      </c>
      <c r="L132" s="12">
        <f t="shared" si="418"/>
        <v>132146.11704248085</v>
      </c>
      <c r="M132" s="12">
        <f t="shared" si="418"/>
        <v>125853.4448023627</v>
      </c>
      <c r="N132" s="12">
        <f t="shared" si="418"/>
        <v>119860.42362129781</v>
      </c>
      <c r="O132" s="12">
        <f t="shared" si="418"/>
        <v>114152.78440123601</v>
      </c>
      <c r="P132" s="12">
        <f t="shared" si="418"/>
        <v>108716.93752498667</v>
      </c>
      <c r="Q132" s="12">
        <f t="shared" si="418"/>
        <v>103539.94049998729</v>
      </c>
      <c r="R132" s="12">
        <f t="shared" si="418"/>
        <v>98609.467142845038</v>
      </c>
      <c r="S132" s="12">
        <f t="shared" si="418"/>
        <v>93913.778231280972</v>
      </c>
      <c r="T132" s="12">
        <f t="shared" si="418"/>
        <v>89441.693553600926</v>
      </c>
      <c r="U132" s="12">
        <f t="shared" si="418"/>
        <v>85182.565289143735</v>
      </c>
      <c r="V132" s="12">
        <f t="shared" si="418"/>
        <v>81126.252656327371</v>
      </c>
      <c r="W132" s="12">
        <f t="shared" si="418"/>
        <v>77263.097767930827</v>
      </c>
      <c r="X132" s="12">
        <f t="shared" si="418"/>
        <v>73583.902636124592</v>
      </c>
      <c r="Z132" s="5"/>
      <c r="AA132" s="4"/>
    </row>
    <row r="133" spans="1:27" ht="15.6" thickTop="1" thickBot="1" x14ac:dyDescent="0.35">
      <c r="A133" s="2"/>
      <c r="B133" s="2" t="s">
        <v>11</v>
      </c>
      <c r="C133" s="7">
        <f>X133</f>
        <v>2433121.9472775068</v>
      </c>
      <c r="D133" s="2"/>
      <c r="E133" s="12">
        <f>E132</f>
        <v>185942.85714285713</v>
      </c>
      <c r="F133" s="12">
        <f t="shared" ref="F133:X133" si="419">E133+F132</f>
        <v>363031.29251700675</v>
      </c>
      <c r="G133" s="12">
        <f t="shared" si="419"/>
        <v>531686.94525429211</v>
      </c>
      <c r="H133" s="12">
        <f t="shared" si="419"/>
        <v>692311.3764326591</v>
      </c>
      <c r="I133" s="12">
        <f t="shared" si="419"/>
        <v>845287.02517396095</v>
      </c>
      <c r="J133" s="12">
        <f t="shared" si="419"/>
        <v>990978.1192132961</v>
      </c>
      <c r="K133" s="12">
        <f t="shared" si="419"/>
        <v>1129731.5421079011</v>
      </c>
      <c r="L133" s="12">
        <f t="shared" si="419"/>
        <v>1261877.659150382</v>
      </c>
      <c r="M133" s="12">
        <f t="shared" si="419"/>
        <v>1387731.1039527447</v>
      </c>
      <c r="N133" s="12">
        <f t="shared" si="419"/>
        <v>1507591.5275740426</v>
      </c>
      <c r="O133" s="12">
        <f t="shared" si="419"/>
        <v>1621744.3119752787</v>
      </c>
      <c r="P133" s="12">
        <f t="shared" si="419"/>
        <v>1730461.2495002653</v>
      </c>
      <c r="Q133" s="12">
        <f t="shared" si="419"/>
        <v>1834001.1900002526</v>
      </c>
      <c r="R133" s="12">
        <f t="shared" si="419"/>
        <v>1932610.6571430976</v>
      </c>
      <c r="S133" s="12">
        <f t="shared" si="419"/>
        <v>2026524.4353743787</v>
      </c>
      <c r="T133" s="12">
        <f t="shared" si="419"/>
        <v>2115966.1289279796</v>
      </c>
      <c r="U133" s="12">
        <f t="shared" si="419"/>
        <v>2201148.6942171236</v>
      </c>
      <c r="V133" s="12">
        <f t="shared" si="419"/>
        <v>2282274.9468734511</v>
      </c>
      <c r="W133" s="12">
        <f t="shared" si="419"/>
        <v>2359538.0446413821</v>
      </c>
      <c r="X133" s="13">
        <f t="shared" si="419"/>
        <v>2433121.9472775068</v>
      </c>
    </row>
    <row r="134" spans="1:27" ht="15" thickTop="1" x14ac:dyDescent="0.3">
      <c r="B134" s="2" t="s">
        <v>132</v>
      </c>
      <c r="C134" s="15">
        <f>'3.scen. - Novadi'!$O$22</f>
        <v>393600</v>
      </c>
      <c r="E134" s="12">
        <f>$C134</f>
        <v>393600</v>
      </c>
      <c r="F134" s="12">
        <f t="shared" ref="F134:X134" si="420">$C134</f>
        <v>393600</v>
      </c>
      <c r="G134" s="12">
        <f t="shared" si="420"/>
        <v>393600</v>
      </c>
      <c r="H134" s="12">
        <f t="shared" si="420"/>
        <v>393600</v>
      </c>
      <c r="I134" s="12">
        <f t="shared" si="420"/>
        <v>393600</v>
      </c>
      <c r="J134" s="12">
        <f t="shared" si="420"/>
        <v>393600</v>
      </c>
      <c r="K134" s="12">
        <f t="shared" si="420"/>
        <v>393600</v>
      </c>
      <c r="L134" s="12">
        <f t="shared" si="420"/>
        <v>393600</v>
      </c>
      <c r="M134" s="12">
        <f t="shared" si="420"/>
        <v>393600</v>
      </c>
      <c r="N134" s="12">
        <f t="shared" si="420"/>
        <v>393600</v>
      </c>
      <c r="O134" s="12">
        <f t="shared" si="420"/>
        <v>393600</v>
      </c>
      <c r="P134" s="12">
        <f t="shared" si="420"/>
        <v>393600</v>
      </c>
      <c r="Q134" s="12">
        <f t="shared" si="420"/>
        <v>393600</v>
      </c>
      <c r="R134" s="12">
        <f t="shared" si="420"/>
        <v>393600</v>
      </c>
      <c r="S134" s="12">
        <f t="shared" si="420"/>
        <v>393600</v>
      </c>
      <c r="T134" s="12">
        <f t="shared" si="420"/>
        <v>393600</v>
      </c>
      <c r="U134" s="12">
        <f t="shared" si="420"/>
        <v>393600</v>
      </c>
      <c r="V134" s="12">
        <f t="shared" si="420"/>
        <v>393600</v>
      </c>
      <c r="W134" s="12">
        <f t="shared" si="420"/>
        <v>393600</v>
      </c>
      <c r="X134" s="12">
        <f t="shared" si="420"/>
        <v>393600</v>
      </c>
    </row>
    <row r="135" spans="1:27" ht="15" thickBot="1" x14ac:dyDescent="0.35">
      <c r="B135" s="2" t="s">
        <v>10</v>
      </c>
      <c r="E135" s="12">
        <f t="shared" ref="E135:X135" si="421">E134/E$3</f>
        <v>374857.14285714284</v>
      </c>
      <c r="F135" s="12">
        <f t="shared" si="421"/>
        <v>357006.8027210884</v>
      </c>
      <c r="G135" s="12">
        <f t="shared" si="421"/>
        <v>340006.47878198896</v>
      </c>
      <c r="H135" s="12">
        <f t="shared" si="421"/>
        <v>323815.69407808466</v>
      </c>
      <c r="I135" s="12">
        <f t="shared" si="421"/>
        <v>308395.89912198536</v>
      </c>
      <c r="J135" s="12">
        <f t="shared" si="421"/>
        <v>293710.38011617656</v>
      </c>
      <c r="K135" s="12">
        <f t="shared" si="421"/>
        <v>279724.17153921578</v>
      </c>
      <c r="L135" s="12">
        <f t="shared" si="421"/>
        <v>266403.97289449122</v>
      </c>
      <c r="M135" s="12">
        <f t="shared" si="421"/>
        <v>253718.06942332492</v>
      </c>
      <c r="N135" s="12">
        <f t="shared" si="421"/>
        <v>241636.25659364279</v>
      </c>
      <c r="O135" s="12">
        <f t="shared" si="421"/>
        <v>230129.7681844217</v>
      </c>
      <c r="P135" s="12">
        <f t="shared" si="421"/>
        <v>219171.2077946873</v>
      </c>
      <c r="Q135" s="12">
        <f t="shared" si="421"/>
        <v>208734.48361398792</v>
      </c>
      <c r="R135" s="12">
        <f t="shared" si="421"/>
        <v>198794.74629903608</v>
      </c>
      <c r="S135" s="12">
        <f t="shared" si="421"/>
        <v>189328.32980860578</v>
      </c>
      <c r="T135" s="12">
        <f t="shared" si="421"/>
        <v>180312.69505581501</v>
      </c>
      <c r="U135" s="12">
        <f t="shared" si="421"/>
        <v>171726.37624363333</v>
      </c>
      <c r="V135" s="12">
        <f t="shared" si="421"/>
        <v>163548.92975584127</v>
      </c>
      <c r="W135" s="12">
        <f t="shared" si="421"/>
        <v>155760.88548175359</v>
      </c>
      <c r="X135" s="12">
        <f t="shared" si="421"/>
        <v>148343.70045881293</v>
      </c>
    </row>
    <row r="136" spans="1:27" ht="15.6" thickTop="1" thickBot="1" x14ac:dyDescent="0.35">
      <c r="B136" s="2" t="s">
        <v>11</v>
      </c>
      <c r="C136" s="7">
        <f>X136</f>
        <v>4905125.9908237355</v>
      </c>
      <c r="E136" s="12">
        <f>E135</f>
        <v>374857.14285714284</v>
      </c>
      <c r="F136" s="12">
        <f>E136+F135</f>
        <v>731863.94557823124</v>
      </c>
      <c r="G136" s="12">
        <f t="shared" ref="G136" si="422">F136+G135</f>
        <v>1071870.4243602203</v>
      </c>
      <c r="H136" s="12">
        <f t="shared" ref="H136" si="423">G136+H135</f>
        <v>1395686.1184383049</v>
      </c>
      <c r="I136" s="12">
        <f t="shared" ref="I136" si="424">H136+I135</f>
        <v>1704082.0175602902</v>
      </c>
      <c r="J136" s="12">
        <f t="shared" ref="J136" si="425">I136+J135</f>
        <v>1997792.3976764667</v>
      </c>
      <c r="K136" s="12">
        <f t="shared" ref="K136" si="426">J136+K135</f>
        <v>2277516.5692156823</v>
      </c>
      <c r="L136" s="12">
        <f t="shared" ref="L136" si="427">K136+L135</f>
        <v>2543920.5421101735</v>
      </c>
      <c r="M136" s="12">
        <f t="shared" ref="M136" si="428">L136+M135</f>
        <v>2797638.6115334984</v>
      </c>
      <c r="N136" s="12">
        <f t="shared" ref="N136" si="429">M136+N135</f>
        <v>3039274.8681271411</v>
      </c>
      <c r="O136" s="12">
        <f t="shared" ref="O136" si="430">N136+O135</f>
        <v>3269404.6363115627</v>
      </c>
      <c r="P136" s="12">
        <f t="shared" ref="P136" si="431">O136+P135</f>
        <v>3488575.84410625</v>
      </c>
      <c r="Q136" s="12">
        <f t="shared" ref="Q136" si="432">P136+Q135</f>
        <v>3697310.3277202379</v>
      </c>
      <c r="R136" s="12">
        <f t="shared" ref="R136" si="433">Q136+R135</f>
        <v>3896105.0740192737</v>
      </c>
      <c r="S136" s="12">
        <f t="shared" ref="S136" si="434">R136+S135</f>
        <v>4085433.4038278796</v>
      </c>
      <c r="T136" s="12">
        <f t="shared" ref="T136" si="435">S136+T135</f>
        <v>4265746.098883695</v>
      </c>
      <c r="U136" s="12">
        <f t="shared" ref="U136" si="436">T136+U135</f>
        <v>4437472.4751273282</v>
      </c>
      <c r="V136" s="12">
        <f t="shared" ref="V136" si="437">U136+V135</f>
        <v>4601021.4048831696</v>
      </c>
      <c r="W136" s="12">
        <f t="shared" ref="W136" si="438">V136+W135</f>
        <v>4756782.290364923</v>
      </c>
      <c r="X136" s="13">
        <f t="shared" ref="X136" si="439">W136+X135</f>
        <v>4905125.9908237355</v>
      </c>
    </row>
    <row r="137" spans="1:27" ht="15" thickTop="1" x14ac:dyDescent="0.3"/>
    <row r="138" spans="1:27" x14ac:dyDescent="0.3">
      <c r="A138" s="2">
        <f>A131+1</f>
        <v>23</v>
      </c>
      <c r="B138" s="2" t="s">
        <v>131</v>
      </c>
      <c r="C138" s="14">
        <f>'3.scen. - Novadi'!$S$23</f>
        <v>606360</v>
      </c>
      <c r="D138" s="1"/>
      <c r="E138" s="12">
        <f t="shared" ref="E138:J138" si="440">$C138</f>
        <v>606360</v>
      </c>
      <c r="F138" s="12">
        <f t="shared" si="440"/>
        <v>606360</v>
      </c>
      <c r="G138" s="12">
        <f t="shared" si="440"/>
        <v>606360</v>
      </c>
      <c r="H138" s="12">
        <f t="shared" si="440"/>
        <v>606360</v>
      </c>
      <c r="I138" s="12">
        <f t="shared" si="440"/>
        <v>606360</v>
      </c>
      <c r="J138" s="12">
        <f t="shared" si="440"/>
        <v>606360</v>
      </c>
      <c r="K138" s="12">
        <f t="shared" ref="K138:X138" si="441">$C138</f>
        <v>606360</v>
      </c>
      <c r="L138" s="12">
        <f t="shared" si="441"/>
        <v>606360</v>
      </c>
      <c r="M138" s="12">
        <f t="shared" si="441"/>
        <v>606360</v>
      </c>
      <c r="N138" s="12">
        <f t="shared" si="441"/>
        <v>606360</v>
      </c>
      <c r="O138" s="12">
        <f t="shared" si="441"/>
        <v>606360</v>
      </c>
      <c r="P138" s="12">
        <f t="shared" si="441"/>
        <v>606360</v>
      </c>
      <c r="Q138" s="12">
        <f t="shared" si="441"/>
        <v>606360</v>
      </c>
      <c r="R138" s="12">
        <f t="shared" si="441"/>
        <v>606360</v>
      </c>
      <c r="S138" s="12">
        <f t="shared" si="441"/>
        <v>606360</v>
      </c>
      <c r="T138" s="12">
        <f t="shared" si="441"/>
        <v>606360</v>
      </c>
      <c r="U138" s="12">
        <f t="shared" si="441"/>
        <v>606360</v>
      </c>
      <c r="V138" s="12">
        <f t="shared" si="441"/>
        <v>606360</v>
      </c>
      <c r="W138" s="12">
        <f t="shared" si="441"/>
        <v>606360</v>
      </c>
      <c r="X138" s="12">
        <f t="shared" si="441"/>
        <v>606360</v>
      </c>
    </row>
    <row r="139" spans="1:27" ht="15" thickBot="1" x14ac:dyDescent="0.35">
      <c r="A139" s="2"/>
      <c r="B139" s="2" t="s">
        <v>10</v>
      </c>
      <c r="C139" s="2"/>
      <c r="D139" s="2"/>
      <c r="E139" s="12">
        <f t="shared" ref="E139:X139" si="442">E138/E$3</f>
        <v>577485.71428571432</v>
      </c>
      <c r="F139" s="12">
        <f t="shared" si="442"/>
        <v>549986.39455782308</v>
      </c>
      <c r="G139" s="12">
        <f t="shared" si="442"/>
        <v>523796.56624554581</v>
      </c>
      <c r="H139" s="12">
        <f t="shared" si="442"/>
        <v>498853.87261480547</v>
      </c>
      <c r="I139" s="12">
        <f t="shared" si="442"/>
        <v>475098.92629981466</v>
      </c>
      <c r="J139" s="12">
        <f t="shared" si="442"/>
        <v>452475.16790458543</v>
      </c>
      <c r="K139" s="12">
        <f t="shared" si="442"/>
        <v>430928.73133770039</v>
      </c>
      <c r="L139" s="12">
        <f t="shared" si="442"/>
        <v>410408.31555971463</v>
      </c>
      <c r="M139" s="12">
        <f t="shared" si="442"/>
        <v>390865.06243782345</v>
      </c>
      <c r="N139" s="12">
        <f t="shared" si="442"/>
        <v>372252.44041697471</v>
      </c>
      <c r="O139" s="12">
        <f t="shared" si="442"/>
        <v>354526.1337304521</v>
      </c>
      <c r="P139" s="12">
        <f t="shared" si="442"/>
        <v>337643.9368861448</v>
      </c>
      <c r="Q139" s="12">
        <f t="shared" si="442"/>
        <v>321565.65417728078</v>
      </c>
      <c r="R139" s="12">
        <f t="shared" si="442"/>
        <v>306253.0039783626</v>
      </c>
      <c r="S139" s="12">
        <f t="shared" si="442"/>
        <v>291669.52759844053</v>
      </c>
      <c r="T139" s="12">
        <f t="shared" si="442"/>
        <v>277780.50247470528</v>
      </c>
      <c r="U139" s="12">
        <f t="shared" si="442"/>
        <v>264552.85949971928</v>
      </c>
      <c r="V139" s="12">
        <f t="shared" si="442"/>
        <v>251955.10428544693</v>
      </c>
      <c r="W139" s="12">
        <f t="shared" si="442"/>
        <v>239957.24217661613</v>
      </c>
      <c r="X139" s="12">
        <f t="shared" si="442"/>
        <v>228530.70683487249</v>
      </c>
      <c r="Z139" s="5"/>
      <c r="AA139" s="4"/>
    </row>
    <row r="140" spans="1:27" ht="15.6" thickTop="1" thickBot="1" x14ac:dyDescent="0.35">
      <c r="A140" s="2"/>
      <c r="B140" s="2" t="s">
        <v>11</v>
      </c>
      <c r="C140" s="7">
        <f>X140</f>
        <v>7556585.8633025438</v>
      </c>
      <c r="D140" s="2"/>
      <c r="E140" s="12">
        <f>E139</f>
        <v>577485.71428571432</v>
      </c>
      <c r="F140" s="12">
        <f t="shared" ref="F140:X140" si="443">E140+F139</f>
        <v>1127472.1088435375</v>
      </c>
      <c r="G140" s="12">
        <f t="shared" si="443"/>
        <v>1651268.6750890834</v>
      </c>
      <c r="H140" s="12">
        <f t="shared" si="443"/>
        <v>2150122.5477038887</v>
      </c>
      <c r="I140" s="12">
        <f t="shared" si="443"/>
        <v>2625221.4740037033</v>
      </c>
      <c r="J140" s="12">
        <f t="shared" si="443"/>
        <v>3077696.6419082889</v>
      </c>
      <c r="K140" s="12">
        <f t="shared" si="443"/>
        <v>3508625.3732459894</v>
      </c>
      <c r="L140" s="12">
        <f t="shared" si="443"/>
        <v>3919033.688805704</v>
      </c>
      <c r="M140" s="12">
        <f t="shared" si="443"/>
        <v>4309898.751243527</v>
      </c>
      <c r="N140" s="12">
        <f t="shared" si="443"/>
        <v>4682151.191660502</v>
      </c>
      <c r="O140" s="12">
        <f t="shared" si="443"/>
        <v>5036677.3253909545</v>
      </c>
      <c r="P140" s="12">
        <f t="shared" si="443"/>
        <v>5374321.2622770993</v>
      </c>
      <c r="Q140" s="12">
        <f t="shared" si="443"/>
        <v>5695886.9164543804</v>
      </c>
      <c r="R140" s="12">
        <f t="shared" si="443"/>
        <v>6002139.9204327427</v>
      </c>
      <c r="S140" s="12">
        <f t="shared" si="443"/>
        <v>6293809.4480311833</v>
      </c>
      <c r="T140" s="12">
        <f t="shared" si="443"/>
        <v>6571589.950505889</v>
      </c>
      <c r="U140" s="12">
        <f t="shared" si="443"/>
        <v>6836142.810005608</v>
      </c>
      <c r="V140" s="12">
        <f t="shared" si="443"/>
        <v>7088097.9142910549</v>
      </c>
      <c r="W140" s="12">
        <f t="shared" si="443"/>
        <v>7328055.1564676715</v>
      </c>
      <c r="X140" s="13">
        <f t="shared" si="443"/>
        <v>7556585.8633025438</v>
      </c>
    </row>
    <row r="141" spans="1:27" ht="15" thickTop="1" x14ac:dyDescent="0.3">
      <c r="B141" s="2" t="s">
        <v>132</v>
      </c>
      <c r="C141" s="15">
        <f>'3.scen. - Novadi'!$O$23</f>
        <v>704100</v>
      </c>
      <c r="E141" s="12">
        <f>$C141</f>
        <v>704100</v>
      </c>
      <c r="F141" s="12">
        <f t="shared" ref="F141:X141" si="444">$C141</f>
        <v>704100</v>
      </c>
      <c r="G141" s="12">
        <f t="shared" si="444"/>
        <v>704100</v>
      </c>
      <c r="H141" s="12">
        <f t="shared" si="444"/>
        <v>704100</v>
      </c>
      <c r="I141" s="12">
        <f t="shared" si="444"/>
        <v>704100</v>
      </c>
      <c r="J141" s="12">
        <f t="shared" si="444"/>
        <v>704100</v>
      </c>
      <c r="K141" s="12">
        <f t="shared" si="444"/>
        <v>704100</v>
      </c>
      <c r="L141" s="12">
        <f t="shared" si="444"/>
        <v>704100</v>
      </c>
      <c r="M141" s="12">
        <f t="shared" si="444"/>
        <v>704100</v>
      </c>
      <c r="N141" s="12">
        <f t="shared" si="444"/>
        <v>704100</v>
      </c>
      <c r="O141" s="12">
        <f t="shared" si="444"/>
        <v>704100</v>
      </c>
      <c r="P141" s="12">
        <f t="shared" si="444"/>
        <v>704100</v>
      </c>
      <c r="Q141" s="12">
        <f t="shared" si="444"/>
        <v>704100</v>
      </c>
      <c r="R141" s="12">
        <f t="shared" si="444"/>
        <v>704100</v>
      </c>
      <c r="S141" s="12">
        <f t="shared" si="444"/>
        <v>704100</v>
      </c>
      <c r="T141" s="12">
        <f t="shared" si="444"/>
        <v>704100</v>
      </c>
      <c r="U141" s="12">
        <f t="shared" si="444"/>
        <v>704100</v>
      </c>
      <c r="V141" s="12">
        <f t="shared" si="444"/>
        <v>704100</v>
      </c>
      <c r="W141" s="12">
        <f t="shared" si="444"/>
        <v>704100</v>
      </c>
      <c r="X141" s="12">
        <f t="shared" si="444"/>
        <v>704100</v>
      </c>
    </row>
    <row r="142" spans="1:27" ht="15" thickBot="1" x14ac:dyDescent="0.35">
      <c r="B142" s="2" t="s">
        <v>10</v>
      </c>
      <c r="E142" s="12">
        <f t="shared" ref="E142:X142" si="445">E141/E$3</f>
        <v>670571.42857142852</v>
      </c>
      <c r="F142" s="12">
        <f t="shared" si="445"/>
        <v>638639.4557823129</v>
      </c>
      <c r="G142" s="12">
        <f t="shared" si="445"/>
        <v>608228.05312601221</v>
      </c>
      <c r="H142" s="12">
        <f t="shared" si="445"/>
        <v>579264.81250096404</v>
      </c>
      <c r="I142" s="12">
        <f t="shared" si="445"/>
        <v>551680.77381044184</v>
      </c>
      <c r="J142" s="12">
        <f t="shared" si="445"/>
        <v>525410.26077184931</v>
      </c>
      <c r="K142" s="12">
        <f t="shared" si="445"/>
        <v>500390.72454461845</v>
      </c>
      <c r="L142" s="12">
        <f t="shared" si="445"/>
        <v>476562.59480439848</v>
      </c>
      <c r="M142" s="12">
        <f t="shared" si="445"/>
        <v>453869.13790895091</v>
      </c>
      <c r="N142" s="12">
        <f t="shared" si="445"/>
        <v>432256.32181804854</v>
      </c>
      <c r="O142" s="12">
        <f t="shared" si="445"/>
        <v>411672.68744576047</v>
      </c>
      <c r="P142" s="12">
        <f t="shared" si="445"/>
        <v>392069.22613881947</v>
      </c>
      <c r="Q142" s="12">
        <f t="shared" si="445"/>
        <v>373399.26298935188</v>
      </c>
      <c r="R142" s="12">
        <f t="shared" si="445"/>
        <v>355618.34570414457</v>
      </c>
      <c r="S142" s="12">
        <f t="shared" si="445"/>
        <v>338684.13876585197</v>
      </c>
      <c r="T142" s="12">
        <f t="shared" si="445"/>
        <v>322556.32263414469</v>
      </c>
      <c r="U142" s="12">
        <f t="shared" si="445"/>
        <v>307196.49774680444</v>
      </c>
      <c r="V142" s="12">
        <f t="shared" si="445"/>
        <v>292568.0930921947</v>
      </c>
      <c r="W142" s="12">
        <f t="shared" si="445"/>
        <v>278636.27913542354</v>
      </c>
      <c r="X142" s="12">
        <f t="shared" si="445"/>
        <v>265367.88489087956</v>
      </c>
    </row>
    <row r="143" spans="1:27" ht="15.6" thickTop="1" thickBot="1" x14ac:dyDescent="0.35">
      <c r="B143" s="2" t="s">
        <v>11</v>
      </c>
      <c r="C143" s="7">
        <f>X143</f>
        <v>8774642.3021824006</v>
      </c>
      <c r="E143" s="12">
        <f>E142</f>
        <v>670571.42857142852</v>
      </c>
      <c r="F143" s="12">
        <f>E143+F142</f>
        <v>1309210.8843537415</v>
      </c>
      <c r="G143" s="12">
        <f t="shared" ref="G143" si="446">F143+G142</f>
        <v>1917438.9374797537</v>
      </c>
      <c r="H143" s="12">
        <f t="shared" ref="H143" si="447">G143+H142</f>
        <v>2496703.7499807179</v>
      </c>
      <c r="I143" s="12">
        <f t="shared" ref="I143" si="448">H143+I142</f>
        <v>3048384.5237911595</v>
      </c>
      <c r="J143" s="12">
        <f t="shared" ref="J143" si="449">I143+J142</f>
        <v>3573794.7845630087</v>
      </c>
      <c r="K143" s="12">
        <f t="shared" ref="K143" si="450">J143+K142</f>
        <v>4074185.509107627</v>
      </c>
      <c r="L143" s="12">
        <f t="shared" ref="L143" si="451">K143+L142</f>
        <v>4550748.1039120257</v>
      </c>
      <c r="M143" s="12">
        <f t="shared" ref="M143" si="452">L143+M142</f>
        <v>5004617.2418209761</v>
      </c>
      <c r="N143" s="12">
        <f t="shared" ref="N143" si="453">M143+N142</f>
        <v>5436873.5636390243</v>
      </c>
      <c r="O143" s="12">
        <f t="shared" ref="O143" si="454">N143+O142</f>
        <v>5848546.251084785</v>
      </c>
      <c r="P143" s="12">
        <f t="shared" ref="P143" si="455">O143+P142</f>
        <v>6240615.4772236049</v>
      </c>
      <c r="Q143" s="12">
        <f t="shared" ref="Q143" si="456">P143+Q142</f>
        <v>6614014.7402129564</v>
      </c>
      <c r="R143" s="12">
        <f t="shared" ref="R143" si="457">Q143+R142</f>
        <v>6969633.0859171012</v>
      </c>
      <c r="S143" s="12">
        <f t="shared" ref="S143" si="458">R143+S142</f>
        <v>7308317.2246829532</v>
      </c>
      <c r="T143" s="12">
        <f t="shared" ref="T143" si="459">S143+T142</f>
        <v>7630873.5473170979</v>
      </c>
      <c r="U143" s="12">
        <f t="shared" ref="U143" si="460">T143+U142</f>
        <v>7938070.0450639026</v>
      </c>
      <c r="V143" s="12">
        <f t="shared" ref="V143" si="461">U143+V142</f>
        <v>8230638.1381560974</v>
      </c>
      <c r="W143" s="12">
        <f t="shared" ref="W143" si="462">V143+W142</f>
        <v>8509274.4172915202</v>
      </c>
      <c r="X143" s="13">
        <f t="shared" ref="X143" si="463">W143+X142</f>
        <v>8774642.3021824006</v>
      </c>
    </row>
    <row r="144" spans="1:27" ht="15" thickTop="1" x14ac:dyDescent="0.3"/>
    <row r="145" spans="1:27" x14ac:dyDescent="0.3">
      <c r="A145" s="2">
        <f>A138+1</f>
        <v>24</v>
      </c>
      <c r="B145" s="2" t="s">
        <v>131</v>
      </c>
      <c r="C145" s="14">
        <f>'3.scen. - Novadi'!$S$24</f>
        <v>196350</v>
      </c>
      <c r="D145" s="1"/>
      <c r="E145" s="12">
        <f t="shared" ref="E145:J145" si="464">$C145</f>
        <v>196350</v>
      </c>
      <c r="F145" s="12">
        <f t="shared" si="464"/>
        <v>196350</v>
      </c>
      <c r="G145" s="12">
        <f t="shared" si="464"/>
        <v>196350</v>
      </c>
      <c r="H145" s="12">
        <f t="shared" si="464"/>
        <v>196350</v>
      </c>
      <c r="I145" s="12">
        <f t="shared" si="464"/>
        <v>196350</v>
      </c>
      <c r="J145" s="12">
        <f t="shared" si="464"/>
        <v>196350</v>
      </c>
      <c r="K145" s="12">
        <f t="shared" ref="K145:X145" si="465">$C145</f>
        <v>196350</v>
      </c>
      <c r="L145" s="12">
        <f t="shared" si="465"/>
        <v>196350</v>
      </c>
      <c r="M145" s="12">
        <f t="shared" si="465"/>
        <v>196350</v>
      </c>
      <c r="N145" s="12">
        <f t="shared" si="465"/>
        <v>196350</v>
      </c>
      <c r="O145" s="12">
        <f t="shared" si="465"/>
        <v>196350</v>
      </c>
      <c r="P145" s="12">
        <f t="shared" si="465"/>
        <v>196350</v>
      </c>
      <c r="Q145" s="12">
        <f t="shared" si="465"/>
        <v>196350</v>
      </c>
      <c r="R145" s="12">
        <f t="shared" si="465"/>
        <v>196350</v>
      </c>
      <c r="S145" s="12">
        <f t="shared" si="465"/>
        <v>196350</v>
      </c>
      <c r="T145" s="12">
        <f t="shared" si="465"/>
        <v>196350</v>
      </c>
      <c r="U145" s="12">
        <f t="shared" si="465"/>
        <v>196350</v>
      </c>
      <c r="V145" s="12">
        <f t="shared" si="465"/>
        <v>196350</v>
      </c>
      <c r="W145" s="12">
        <f t="shared" si="465"/>
        <v>196350</v>
      </c>
      <c r="X145" s="12">
        <f t="shared" si="465"/>
        <v>196350</v>
      </c>
    </row>
    <row r="146" spans="1:27" ht="15" thickBot="1" x14ac:dyDescent="0.35">
      <c r="A146" s="2"/>
      <c r="B146" s="2" t="s">
        <v>10</v>
      </c>
      <c r="C146" s="2"/>
      <c r="D146" s="2"/>
      <c r="E146" s="12">
        <f t="shared" ref="E146:X146" si="466">E145/E$3</f>
        <v>187000</v>
      </c>
      <c r="F146" s="12">
        <f t="shared" si="466"/>
        <v>178095.23809523808</v>
      </c>
      <c r="G146" s="12">
        <f t="shared" si="466"/>
        <v>169614.5124716553</v>
      </c>
      <c r="H146" s="12">
        <f t="shared" si="466"/>
        <v>161537.63092538601</v>
      </c>
      <c r="I146" s="12">
        <f t="shared" si="466"/>
        <v>153845.36278608188</v>
      </c>
      <c r="J146" s="12">
        <f t="shared" si="466"/>
        <v>146519.39312960178</v>
      </c>
      <c r="K146" s="12">
        <f t="shared" si="466"/>
        <v>139542.27917104933</v>
      </c>
      <c r="L146" s="12">
        <f t="shared" si="466"/>
        <v>132897.40873433268</v>
      </c>
      <c r="M146" s="12">
        <f t="shared" si="466"/>
        <v>126568.96069936446</v>
      </c>
      <c r="N146" s="12">
        <f t="shared" si="466"/>
        <v>120541.86733272806</v>
      </c>
      <c r="O146" s="12">
        <f t="shared" si="466"/>
        <v>114801.77841212196</v>
      </c>
      <c r="P146" s="12">
        <f t="shared" si="466"/>
        <v>109335.02705916375</v>
      </c>
      <c r="Q146" s="12">
        <f t="shared" si="466"/>
        <v>104128.59719920358</v>
      </c>
      <c r="R146" s="12">
        <f t="shared" si="466"/>
        <v>99170.092570670065</v>
      </c>
      <c r="S146" s="12">
        <f t="shared" si="466"/>
        <v>94447.707210161956</v>
      </c>
      <c r="T146" s="12">
        <f t="shared" si="466"/>
        <v>89950.197343011372</v>
      </c>
      <c r="U146" s="12">
        <f t="shared" si="466"/>
        <v>85666.854612391777</v>
      </c>
      <c r="V146" s="12">
        <f t="shared" si="466"/>
        <v>81587.480583230266</v>
      </c>
      <c r="W146" s="12">
        <f t="shared" si="466"/>
        <v>77702.362460219301</v>
      </c>
      <c r="X146" s="12">
        <f t="shared" si="466"/>
        <v>74002.249962113623</v>
      </c>
      <c r="Z146" s="5"/>
      <c r="AA146" s="4"/>
    </row>
    <row r="147" spans="1:27" ht="15.6" thickTop="1" thickBot="1" x14ac:dyDescent="0.35">
      <c r="A147" s="2"/>
      <c r="B147" s="2" t="s">
        <v>11</v>
      </c>
      <c r="C147" s="7">
        <f>X147</f>
        <v>2446955.0007577259</v>
      </c>
      <c r="D147" s="2"/>
      <c r="E147" s="12">
        <f>E146</f>
        <v>187000</v>
      </c>
      <c r="F147" s="12">
        <f t="shared" ref="F147:X147" si="467">E147+F146</f>
        <v>365095.23809523811</v>
      </c>
      <c r="G147" s="12">
        <f t="shared" si="467"/>
        <v>534709.75056689337</v>
      </c>
      <c r="H147" s="12">
        <f t="shared" si="467"/>
        <v>696247.38149227935</v>
      </c>
      <c r="I147" s="12">
        <f t="shared" si="467"/>
        <v>850092.74427836121</v>
      </c>
      <c r="J147" s="12">
        <f t="shared" si="467"/>
        <v>996612.13740796293</v>
      </c>
      <c r="K147" s="12">
        <f t="shared" si="467"/>
        <v>1136154.4165790123</v>
      </c>
      <c r="L147" s="12">
        <f t="shared" si="467"/>
        <v>1269051.8253133451</v>
      </c>
      <c r="M147" s="12">
        <f t="shared" si="467"/>
        <v>1395620.7860127096</v>
      </c>
      <c r="N147" s="12">
        <f t="shared" si="467"/>
        <v>1516162.6533454377</v>
      </c>
      <c r="O147" s="12">
        <f t="shared" si="467"/>
        <v>1630964.4317575598</v>
      </c>
      <c r="P147" s="12">
        <f t="shared" si="467"/>
        <v>1740299.4588167234</v>
      </c>
      <c r="Q147" s="12">
        <f t="shared" si="467"/>
        <v>1844428.0560159271</v>
      </c>
      <c r="R147" s="12">
        <f t="shared" si="467"/>
        <v>1943598.1485865973</v>
      </c>
      <c r="S147" s="12">
        <f t="shared" si="467"/>
        <v>2038045.8557967592</v>
      </c>
      <c r="T147" s="12">
        <f t="shared" si="467"/>
        <v>2127996.0531397704</v>
      </c>
      <c r="U147" s="12">
        <f t="shared" si="467"/>
        <v>2213662.9077521623</v>
      </c>
      <c r="V147" s="12">
        <f t="shared" si="467"/>
        <v>2295250.3883353928</v>
      </c>
      <c r="W147" s="12">
        <f t="shared" si="467"/>
        <v>2372952.7507956121</v>
      </c>
      <c r="X147" s="13">
        <f t="shared" si="467"/>
        <v>2446955.0007577259</v>
      </c>
    </row>
    <row r="148" spans="1:27" ht="15" thickTop="1" x14ac:dyDescent="0.3">
      <c r="B148" s="2" t="s">
        <v>132</v>
      </c>
      <c r="C148" s="15">
        <f>'3.scen. - Novadi'!$O$24</f>
        <v>182850</v>
      </c>
      <c r="E148" s="12">
        <f>$C148</f>
        <v>182850</v>
      </c>
      <c r="F148" s="12">
        <f t="shared" ref="F148:X148" si="468">$C148</f>
        <v>182850</v>
      </c>
      <c r="G148" s="12">
        <f t="shared" si="468"/>
        <v>182850</v>
      </c>
      <c r="H148" s="12">
        <f t="shared" si="468"/>
        <v>182850</v>
      </c>
      <c r="I148" s="12">
        <f t="shared" si="468"/>
        <v>182850</v>
      </c>
      <c r="J148" s="12">
        <f t="shared" si="468"/>
        <v>182850</v>
      </c>
      <c r="K148" s="12">
        <f t="shared" si="468"/>
        <v>182850</v>
      </c>
      <c r="L148" s="12">
        <f t="shared" si="468"/>
        <v>182850</v>
      </c>
      <c r="M148" s="12">
        <f t="shared" si="468"/>
        <v>182850</v>
      </c>
      <c r="N148" s="12">
        <f t="shared" si="468"/>
        <v>182850</v>
      </c>
      <c r="O148" s="12">
        <f t="shared" si="468"/>
        <v>182850</v>
      </c>
      <c r="P148" s="12">
        <f t="shared" si="468"/>
        <v>182850</v>
      </c>
      <c r="Q148" s="12">
        <f t="shared" si="468"/>
        <v>182850</v>
      </c>
      <c r="R148" s="12">
        <f t="shared" si="468"/>
        <v>182850</v>
      </c>
      <c r="S148" s="12">
        <f t="shared" si="468"/>
        <v>182850</v>
      </c>
      <c r="T148" s="12">
        <f t="shared" si="468"/>
        <v>182850</v>
      </c>
      <c r="U148" s="12">
        <f t="shared" si="468"/>
        <v>182850</v>
      </c>
      <c r="V148" s="12">
        <f t="shared" si="468"/>
        <v>182850</v>
      </c>
      <c r="W148" s="12">
        <f t="shared" si="468"/>
        <v>182850</v>
      </c>
      <c r="X148" s="12">
        <f t="shared" si="468"/>
        <v>182850</v>
      </c>
    </row>
    <row r="149" spans="1:27" ht="15" thickBot="1" x14ac:dyDescent="0.35">
      <c r="B149" s="2" t="s">
        <v>10</v>
      </c>
      <c r="E149" s="12">
        <f t="shared" ref="E149:X149" si="469">E148/E$3</f>
        <v>174142.85714285713</v>
      </c>
      <c r="F149" s="12">
        <f t="shared" si="469"/>
        <v>165850.34013605441</v>
      </c>
      <c r="G149" s="12">
        <f t="shared" si="469"/>
        <v>157952.70489148039</v>
      </c>
      <c r="H149" s="12">
        <f t="shared" si="469"/>
        <v>150431.1475156956</v>
      </c>
      <c r="I149" s="12">
        <f t="shared" si="469"/>
        <v>143267.7595387577</v>
      </c>
      <c r="J149" s="12">
        <f t="shared" si="469"/>
        <v>136445.48527500732</v>
      </c>
      <c r="K149" s="12">
        <f t="shared" si="469"/>
        <v>129948.08121429269</v>
      </c>
      <c r="L149" s="12">
        <f t="shared" si="469"/>
        <v>123760.07734694541</v>
      </c>
      <c r="M149" s="12">
        <f t="shared" si="469"/>
        <v>117866.7403304242</v>
      </c>
      <c r="N149" s="12">
        <f t="shared" si="469"/>
        <v>112254.03840992782</v>
      </c>
      <c r="O149" s="12">
        <f t="shared" si="469"/>
        <v>106908.60800945506</v>
      </c>
      <c r="P149" s="12">
        <f t="shared" si="469"/>
        <v>101817.72191376671</v>
      </c>
      <c r="Q149" s="12">
        <f t="shared" si="469"/>
        <v>96969.258965492103</v>
      </c>
      <c r="R149" s="12">
        <f t="shared" si="469"/>
        <v>92351.675205230567</v>
      </c>
      <c r="S149" s="12">
        <f t="shared" si="469"/>
        <v>87953.976385933856</v>
      </c>
      <c r="T149" s="12">
        <f t="shared" si="469"/>
        <v>83765.691796127474</v>
      </c>
      <c r="U149" s="12">
        <f t="shared" si="469"/>
        <v>79776.849329645207</v>
      </c>
      <c r="V149" s="12">
        <f t="shared" si="469"/>
        <v>75977.951742519246</v>
      </c>
      <c r="W149" s="12">
        <f t="shared" si="469"/>
        <v>72359.954040494529</v>
      </c>
      <c r="X149" s="12">
        <f t="shared" si="469"/>
        <v>68914.241943328117</v>
      </c>
    </row>
    <row r="150" spans="1:27" ht="15.6" thickTop="1" thickBot="1" x14ac:dyDescent="0.35">
      <c r="B150" s="2" t="s">
        <v>11</v>
      </c>
      <c r="C150" s="7">
        <f>X150</f>
        <v>2278715.161133436</v>
      </c>
      <c r="E150" s="12">
        <f>E149</f>
        <v>174142.85714285713</v>
      </c>
      <c r="F150" s="12">
        <f>E150+F149</f>
        <v>339993.19727891154</v>
      </c>
      <c r="G150" s="12">
        <f t="shared" ref="G150" si="470">F150+G149</f>
        <v>497945.90217039193</v>
      </c>
      <c r="H150" s="12">
        <f t="shared" ref="H150" si="471">G150+H149</f>
        <v>648377.04968608753</v>
      </c>
      <c r="I150" s="12">
        <f t="shared" ref="I150" si="472">H150+I149</f>
        <v>791644.80922484526</v>
      </c>
      <c r="J150" s="12">
        <f t="shared" ref="J150" si="473">I150+J149</f>
        <v>928090.29449985258</v>
      </c>
      <c r="K150" s="12">
        <f t="shared" ref="K150" si="474">J150+K149</f>
        <v>1058038.3757141454</v>
      </c>
      <c r="L150" s="12">
        <f t="shared" ref="L150" si="475">K150+L149</f>
        <v>1181798.4530610908</v>
      </c>
      <c r="M150" s="12">
        <f t="shared" ref="M150" si="476">L150+M149</f>
        <v>1299665.1933915149</v>
      </c>
      <c r="N150" s="12">
        <f t="shared" ref="N150" si="477">M150+N149</f>
        <v>1411919.2318014428</v>
      </c>
      <c r="O150" s="12">
        <f t="shared" ref="O150" si="478">N150+O149</f>
        <v>1518827.8398108978</v>
      </c>
      <c r="P150" s="12">
        <f t="shared" ref="P150" si="479">O150+P149</f>
        <v>1620645.5617246646</v>
      </c>
      <c r="Q150" s="12">
        <f t="shared" ref="Q150" si="480">P150+Q149</f>
        <v>1717614.8206901567</v>
      </c>
      <c r="R150" s="12">
        <f t="shared" ref="R150" si="481">Q150+R149</f>
        <v>1809966.4958953871</v>
      </c>
      <c r="S150" s="12">
        <f t="shared" ref="S150" si="482">R150+S149</f>
        <v>1897920.472281321</v>
      </c>
      <c r="T150" s="12">
        <f t="shared" ref="T150" si="483">S150+T149</f>
        <v>1981686.1640774484</v>
      </c>
      <c r="U150" s="12">
        <f t="shared" ref="U150" si="484">T150+U149</f>
        <v>2061463.0134070937</v>
      </c>
      <c r="V150" s="12">
        <f t="shared" ref="V150" si="485">U150+V149</f>
        <v>2137440.9651496131</v>
      </c>
      <c r="W150" s="12">
        <f t="shared" ref="W150" si="486">V150+W149</f>
        <v>2209800.9191901078</v>
      </c>
      <c r="X150" s="13">
        <f t="shared" ref="X150" si="487">W150+X149</f>
        <v>2278715.161133436</v>
      </c>
    </row>
    <row r="151" spans="1:27" ht="15" thickTop="1" x14ac:dyDescent="0.3"/>
    <row r="152" spans="1:27" x14ac:dyDescent="0.3">
      <c r="A152" s="2">
        <f>A145+1</f>
        <v>25</v>
      </c>
      <c r="B152" s="2" t="s">
        <v>131</v>
      </c>
      <c r="C152" s="14">
        <f>'3.scen. - Novadi'!$S$25</f>
        <v>389160</v>
      </c>
      <c r="D152" s="1"/>
      <c r="E152" s="12">
        <f t="shared" ref="E152:J152" si="488">$C152</f>
        <v>389160</v>
      </c>
      <c r="F152" s="12">
        <f t="shared" si="488"/>
        <v>389160</v>
      </c>
      <c r="G152" s="12">
        <f t="shared" si="488"/>
        <v>389160</v>
      </c>
      <c r="H152" s="12">
        <f t="shared" si="488"/>
        <v>389160</v>
      </c>
      <c r="I152" s="12">
        <f t="shared" si="488"/>
        <v>389160</v>
      </c>
      <c r="J152" s="12">
        <f t="shared" si="488"/>
        <v>389160</v>
      </c>
      <c r="K152" s="12">
        <f t="shared" ref="K152:X152" si="489">$C152</f>
        <v>389160</v>
      </c>
      <c r="L152" s="12">
        <f t="shared" si="489"/>
        <v>389160</v>
      </c>
      <c r="M152" s="12">
        <f t="shared" si="489"/>
        <v>389160</v>
      </c>
      <c r="N152" s="12">
        <f t="shared" si="489"/>
        <v>389160</v>
      </c>
      <c r="O152" s="12">
        <f t="shared" si="489"/>
        <v>389160</v>
      </c>
      <c r="P152" s="12">
        <f t="shared" si="489"/>
        <v>389160</v>
      </c>
      <c r="Q152" s="12">
        <f t="shared" si="489"/>
        <v>389160</v>
      </c>
      <c r="R152" s="12">
        <f t="shared" si="489"/>
        <v>389160</v>
      </c>
      <c r="S152" s="12">
        <f t="shared" si="489"/>
        <v>389160</v>
      </c>
      <c r="T152" s="12">
        <f t="shared" si="489"/>
        <v>389160</v>
      </c>
      <c r="U152" s="12">
        <f t="shared" si="489"/>
        <v>389160</v>
      </c>
      <c r="V152" s="12">
        <f t="shared" si="489"/>
        <v>389160</v>
      </c>
      <c r="W152" s="12">
        <f t="shared" si="489"/>
        <v>389160</v>
      </c>
      <c r="X152" s="12">
        <f t="shared" si="489"/>
        <v>389160</v>
      </c>
    </row>
    <row r="153" spans="1:27" ht="15" thickBot="1" x14ac:dyDescent="0.35">
      <c r="A153" s="2"/>
      <c r="B153" s="2" t="s">
        <v>10</v>
      </c>
      <c r="C153" s="2"/>
      <c r="D153" s="2"/>
      <c r="E153" s="12">
        <f t="shared" ref="E153:X153" si="490">E152/E$3</f>
        <v>370628.57142857142</v>
      </c>
      <c r="F153" s="12">
        <f t="shared" si="490"/>
        <v>352979.59183673467</v>
      </c>
      <c r="G153" s="12">
        <f t="shared" si="490"/>
        <v>336171.03984450921</v>
      </c>
      <c r="H153" s="12">
        <f t="shared" si="490"/>
        <v>320162.89509000874</v>
      </c>
      <c r="I153" s="12">
        <f t="shared" si="490"/>
        <v>304917.04294286546</v>
      </c>
      <c r="J153" s="12">
        <f t="shared" si="490"/>
        <v>290397.1837551099</v>
      </c>
      <c r="K153" s="12">
        <f t="shared" si="490"/>
        <v>276568.74643343803</v>
      </c>
      <c r="L153" s="12">
        <f t="shared" si="490"/>
        <v>263398.80612708384</v>
      </c>
      <c r="M153" s="12">
        <f t="shared" si="490"/>
        <v>250856.00583531792</v>
      </c>
      <c r="N153" s="12">
        <f t="shared" si="490"/>
        <v>238910.48174792182</v>
      </c>
      <c r="O153" s="12">
        <f t="shared" si="490"/>
        <v>227533.79214087792</v>
      </c>
      <c r="P153" s="12">
        <f t="shared" si="490"/>
        <v>216698.84965797895</v>
      </c>
      <c r="Q153" s="12">
        <f t="shared" si="490"/>
        <v>206379.85681712281</v>
      </c>
      <c r="R153" s="12">
        <f t="shared" si="490"/>
        <v>196552.24458773597</v>
      </c>
      <c r="S153" s="12">
        <f t="shared" si="490"/>
        <v>187192.61389308187</v>
      </c>
      <c r="T153" s="12">
        <f t="shared" si="490"/>
        <v>178278.6798981732</v>
      </c>
      <c r="U153" s="12">
        <f t="shared" si="490"/>
        <v>169789.21895064114</v>
      </c>
      <c r="V153" s="12">
        <f t="shared" si="490"/>
        <v>161704.01804822966</v>
      </c>
      <c r="W153" s="12">
        <f t="shared" si="490"/>
        <v>154003.82671259966</v>
      </c>
      <c r="X153" s="12">
        <f t="shared" si="490"/>
        <v>146670.31115485681</v>
      </c>
      <c r="Z153" s="5"/>
      <c r="AA153" s="4"/>
    </row>
    <row r="154" spans="1:27" ht="15.6" thickTop="1" thickBot="1" x14ac:dyDescent="0.35">
      <c r="A154" s="2"/>
      <c r="B154" s="2" t="s">
        <v>11</v>
      </c>
      <c r="C154" s="7">
        <f>X154</f>
        <v>4849793.77690286</v>
      </c>
      <c r="D154" s="2"/>
      <c r="E154" s="12">
        <f>E153</f>
        <v>370628.57142857142</v>
      </c>
      <c r="F154" s="12">
        <f t="shared" ref="F154:X154" si="491">E154+F153</f>
        <v>723608.16326530604</v>
      </c>
      <c r="G154" s="12">
        <f t="shared" si="491"/>
        <v>1059779.2031098153</v>
      </c>
      <c r="H154" s="12">
        <f t="shared" si="491"/>
        <v>1379942.0981998239</v>
      </c>
      <c r="I154" s="12">
        <f t="shared" si="491"/>
        <v>1684859.1411426894</v>
      </c>
      <c r="J154" s="12">
        <f t="shared" si="491"/>
        <v>1975256.3248977992</v>
      </c>
      <c r="K154" s="12">
        <f t="shared" si="491"/>
        <v>2251825.0713312374</v>
      </c>
      <c r="L154" s="12">
        <f t="shared" si="491"/>
        <v>2515223.8774583214</v>
      </c>
      <c r="M154" s="12">
        <f t="shared" si="491"/>
        <v>2766079.8832936394</v>
      </c>
      <c r="N154" s="12">
        <f t="shared" si="491"/>
        <v>3004990.3650415614</v>
      </c>
      <c r="O154" s="12">
        <f t="shared" si="491"/>
        <v>3232524.1571824392</v>
      </c>
      <c r="P154" s="12">
        <f t="shared" si="491"/>
        <v>3449223.0068404181</v>
      </c>
      <c r="Q154" s="12">
        <f t="shared" si="491"/>
        <v>3655602.8636575411</v>
      </c>
      <c r="R154" s="12">
        <f t="shared" si="491"/>
        <v>3852155.1082452768</v>
      </c>
      <c r="S154" s="12">
        <f t="shared" si="491"/>
        <v>4039347.7221383587</v>
      </c>
      <c r="T154" s="12">
        <f t="shared" si="491"/>
        <v>4217626.4020365318</v>
      </c>
      <c r="U154" s="12">
        <f t="shared" si="491"/>
        <v>4387415.6209871732</v>
      </c>
      <c r="V154" s="12">
        <f t="shared" si="491"/>
        <v>4549119.6390354028</v>
      </c>
      <c r="W154" s="12">
        <f t="shared" si="491"/>
        <v>4703123.4657480028</v>
      </c>
      <c r="X154" s="13">
        <f t="shared" si="491"/>
        <v>4849793.77690286</v>
      </c>
    </row>
    <row r="155" spans="1:27" ht="15" thickTop="1" x14ac:dyDescent="0.3">
      <c r="B155" s="2" t="s">
        <v>132</v>
      </c>
      <c r="C155" s="15">
        <f>'3.scen. - Novadi'!$O$25</f>
        <v>682200</v>
      </c>
      <c r="E155" s="12">
        <f>$C155</f>
        <v>682200</v>
      </c>
      <c r="F155" s="12">
        <f t="shared" ref="F155:X155" si="492">$C155</f>
        <v>682200</v>
      </c>
      <c r="G155" s="12">
        <f t="shared" si="492"/>
        <v>682200</v>
      </c>
      <c r="H155" s="12">
        <f t="shared" si="492"/>
        <v>682200</v>
      </c>
      <c r="I155" s="12">
        <f t="shared" si="492"/>
        <v>682200</v>
      </c>
      <c r="J155" s="12">
        <f t="shared" si="492"/>
        <v>682200</v>
      </c>
      <c r="K155" s="12">
        <f t="shared" si="492"/>
        <v>682200</v>
      </c>
      <c r="L155" s="12">
        <f t="shared" si="492"/>
        <v>682200</v>
      </c>
      <c r="M155" s="12">
        <f t="shared" si="492"/>
        <v>682200</v>
      </c>
      <c r="N155" s="12">
        <f t="shared" si="492"/>
        <v>682200</v>
      </c>
      <c r="O155" s="12">
        <f t="shared" si="492"/>
        <v>682200</v>
      </c>
      <c r="P155" s="12">
        <f t="shared" si="492"/>
        <v>682200</v>
      </c>
      <c r="Q155" s="12">
        <f t="shared" si="492"/>
        <v>682200</v>
      </c>
      <c r="R155" s="12">
        <f t="shared" si="492"/>
        <v>682200</v>
      </c>
      <c r="S155" s="12">
        <f t="shared" si="492"/>
        <v>682200</v>
      </c>
      <c r="T155" s="12">
        <f t="shared" si="492"/>
        <v>682200</v>
      </c>
      <c r="U155" s="12">
        <f t="shared" si="492"/>
        <v>682200</v>
      </c>
      <c r="V155" s="12">
        <f t="shared" si="492"/>
        <v>682200</v>
      </c>
      <c r="W155" s="12">
        <f t="shared" si="492"/>
        <v>682200</v>
      </c>
      <c r="X155" s="12">
        <f t="shared" si="492"/>
        <v>682200</v>
      </c>
    </row>
    <row r="156" spans="1:27" ht="15" thickBot="1" x14ac:dyDescent="0.35">
      <c r="B156" s="2" t="s">
        <v>10</v>
      </c>
      <c r="E156" s="12">
        <f t="shared" ref="E156:X156" si="493">E155/E$3</f>
        <v>649714.28571428568</v>
      </c>
      <c r="F156" s="12">
        <f t="shared" si="493"/>
        <v>618775.51020408166</v>
      </c>
      <c r="G156" s="12">
        <f t="shared" si="493"/>
        <v>589310.00971817295</v>
      </c>
      <c r="H156" s="12">
        <f t="shared" si="493"/>
        <v>561247.62830302177</v>
      </c>
      <c r="I156" s="12">
        <f t="shared" si="493"/>
        <v>534521.55076478259</v>
      </c>
      <c r="J156" s="12">
        <f t="shared" si="493"/>
        <v>509068.14358550723</v>
      </c>
      <c r="K156" s="12">
        <f t="shared" si="493"/>
        <v>484826.80341476877</v>
      </c>
      <c r="L156" s="12">
        <f t="shared" si="493"/>
        <v>461739.81277597026</v>
      </c>
      <c r="M156" s="12">
        <f t="shared" si="493"/>
        <v>439752.2026437812</v>
      </c>
      <c r="N156" s="12">
        <f t="shared" si="493"/>
        <v>418811.62156550586</v>
      </c>
      <c r="O156" s="12">
        <f t="shared" si="493"/>
        <v>398868.21101476747</v>
      </c>
      <c r="P156" s="12">
        <f t="shared" si="493"/>
        <v>379874.48668073089</v>
      </c>
      <c r="Q156" s="12">
        <f t="shared" si="493"/>
        <v>361785.22541021992</v>
      </c>
      <c r="R156" s="12">
        <f t="shared" si="493"/>
        <v>344557.35753354273</v>
      </c>
      <c r="S156" s="12">
        <f t="shared" si="493"/>
        <v>328149.8643176597</v>
      </c>
      <c r="T156" s="12">
        <f t="shared" si="493"/>
        <v>312523.68030253303</v>
      </c>
      <c r="U156" s="12">
        <f t="shared" si="493"/>
        <v>297641.60028812668</v>
      </c>
      <c r="V156" s="12">
        <f t="shared" si="493"/>
        <v>283468.19075059687</v>
      </c>
      <c r="W156" s="12">
        <f t="shared" si="493"/>
        <v>269969.70547675889</v>
      </c>
      <c r="X156" s="12">
        <f t="shared" si="493"/>
        <v>257114.00521596085</v>
      </c>
    </row>
    <row r="157" spans="1:27" ht="15.6" thickTop="1" thickBot="1" x14ac:dyDescent="0.35">
      <c r="B157" s="2" t="s">
        <v>11</v>
      </c>
      <c r="C157" s="7">
        <f>X157</f>
        <v>8501719.8956807759</v>
      </c>
      <c r="E157" s="12">
        <f>E156</f>
        <v>649714.28571428568</v>
      </c>
      <c r="F157" s="12">
        <f>E157+F156</f>
        <v>1268489.7959183673</v>
      </c>
      <c r="G157" s="12">
        <f t="shared" ref="G157" si="494">F157+G156</f>
        <v>1857799.8056365403</v>
      </c>
      <c r="H157" s="12">
        <f t="shared" ref="H157" si="495">G157+H156</f>
        <v>2419047.4339395622</v>
      </c>
      <c r="I157" s="12">
        <f t="shared" ref="I157" si="496">H157+I156</f>
        <v>2953568.9847043445</v>
      </c>
      <c r="J157" s="12">
        <f t="shared" ref="J157" si="497">I157+J156</f>
        <v>3462637.1282898518</v>
      </c>
      <c r="K157" s="12">
        <f t="shared" ref="K157" si="498">J157+K156</f>
        <v>3947463.9317046208</v>
      </c>
      <c r="L157" s="12">
        <f t="shared" ref="L157" si="499">K157+L156</f>
        <v>4409203.7444805913</v>
      </c>
      <c r="M157" s="12">
        <f t="shared" ref="M157" si="500">L157+M156</f>
        <v>4848955.9471243722</v>
      </c>
      <c r="N157" s="12">
        <f t="shared" ref="N157" si="501">M157+N156</f>
        <v>5267767.5686898781</v>
      </c>
      <c r="O157" s="12">
        <f t="shared" ref="O157" si="502">N157+O156</f>
        <v>5666635.7797046453</v>
      </c>
      <c r="P157" s="12">
        <f t="shared" ref="P157" si="503">O157+P156</f>
        <v>6046510.2663853765</v>
      </c>
      <c r="Q157" s="12">
        <f t="shared" ref="Q157" si="504">P157+Q156</f>
        <v>6408295.4917955967</v>
      </c>
      <c r="R157" s="12">
        <f t="shared" ref="R157" si="505">Q157+R156</f>
        <v>6752852.8493291391</v>
      </c>
      <c r="S157" s="12">
        <f t="shared" ref="S157" si="506">R157+S156</f>
        <v>7081002.7136467984</v>
      </c>
      <c r="T157" s="12">
        <f t="shared" ref="T157" si="507">S157+T156</f>
        <v>7393526.3939493317</v>
      </c>
      <c r="U157" s="12">
        <f t="shared" ref="U157" si="508">T157+U156</f>
        <v>7691167.9942374583</v>
      </c>
      <c r="V157" s="12">
        <f t="shared" ref="V157" si="509">U157+V156</f>
        <v>7974636.1849880554</v>
      </c>
      <c r="W157" s="12">
        <f t="shared" ref="W157" si="510">V157+W156</f>
        <v>8244605.8904648144</v>
      </c>
      <c r="X157" s="13">
        <f t="shared" ref="X157" si="511">W157+X156</f>
        <v>8501719.8956807759</v>
      </c>
    </row>
    <row r="158" spans="1:27" ht="15" thickTop="1" x14ac:dyDescent="0.3"/>
    <row r="159" spans="1:27" x14ac:dyDescent="0.3">
      <c r="A159" s="2">
        <f>A152+1</f>
        <v>26</v>
      </c>
      <c r="B159" s="2" t="s">
        <v>131</v>
      </c>
      <c r="C159" s="14">
        <f>'3.scen. - Novadi'!$S$26</f>
        <v>620250</v>
      </c>
      <c r="D159" s="1"/>
      <c r="E159" s="12">
        <f t="shared" ref="E159:J159" si="512">$C159</f>
        <v>620250</v>
      </c>
      <c r="F159" s="12">
        <f t="shared" si="512"/>
        <v>620250</v>
      </c>
      <c r="G159" s="12">
        <f t="shared" si="512"/>
        <v>620250</v>
      </c>
      <c r="H159" s="12">
        <f t="shared" si="512"/>
        <v>620250</v>
      </c>
      <c r="I159" s="12">
        <f t="shared" si="512"/>
        <v>620250</v>
      </c>
      <c r="J159" s="12">
        <f t="shared" si="512"/>
        <v>620250</v>
      </c>
      <c r="K159" s="12">
        <f t="shared" ref="K159:X159" si="513">$C159</f>
        <v>620250</v>
      </c>
      <c r="L159" s="12">
        <f t="shared" si="513"/>
        <v>620250</v>
      </c>
      <c r="M159" s="12">
        <f t="shared" si="513"/>
        <v>620250</v>
      </c>
      <c r="N159" s="12">
        <f t="shared" si="513"/>
        <v>620250</v>
      </c>
      <c r="O159" s="12">
        <f t="shared" si="513"/>
        <v>620250</v>
      </c>
      <c r="P159" s="12">
        <f t="shared" si="513"/>
        <v>620250</v>
      </c>
      <c r="Q159" s="12">
        <f t="shared" si="513"/>
        <v>620250</v>
      </c>
      <c r="R159" s="12">
        <f t="shared" si="513"/>
        <v>620250</v>
      </c>
      <c r="S159" s="12">
        <f t="shared" si="513"/>
        <v>620250</v>
      </c>
      <c r="T159" s="12">
        <f t="shared" si="513"/>
        <v>620250</v>
      </c>
      <c r="U159" s="12">
        <f t="shared" si="513"/>
        <v>620250</v>
      </c>
      <c r="V159" s="12">
        <f t="shared" si="513"/>
        <v>620250</v>
      </c>
      <c r="W159" s="12">
        <f t="shared" si="513"/>
        <v>620250</v>
      </c>
      <c r="X159" s="12">
        <f t="shared" si="513"/>
        <v>620250</v>
      </c>
    </row>
    <row r="160" spans="1:27" ht="15" thickBot="1" x14ac:dyDescent="0.35">
      <c r="A160" s="2"/>
      <c r="B160" s="2" t="s">
        <v>10</v>
      </c>
      <c r="C160" s="2"/>
      <c r="D160" s="2"/>
      <c r="E160" s="12">
        <f t="shared" ref="E160:X160" si="514">E159/E$3</f>
        <v>590714.28571428568</v>
      </c>
      <c r="F160" s="12">
        <f t="shared" si="514"/>
        <v>562585.03401360544</v>
      </c>
      <c r="G160" s="12">
        <f t="shared" si="514"/>
        <v>535795.27048914798</v>
      </c>
      <c r="H160" s="12">
        <f t="shared" si="514"/>
        <v>510281.20998966473</v>
      </c>
      <c r="I160" s="12">
        <f t="shared" si="514"/>
        <v>485982.1047520616</v>
      </c>
      <c r="J160" s="12">
        <f t="shared" si="514"/>
        <v>462840.09976386814</v>
      </c>
      <c r="K160" s="12">
        <f t="shared" si="514"/>
        <v>440800.09501320776</v>
      </c>
      <c r="L160" s="12">
        <f t="shared" si="514"/>
        <v>419809.61429829308</v>
      </c>
      <c r="M160" s="12">
        <f t="shared" si="514"/>
        <v>399818.68028408865</v>
      </c>
      <c r="N160" s="12">
        <f t="shared" si="514"/>
        <v>380779.69550865586</v>
      </c>
      <c r="O160" s="12">
        <f t="shared" si="514"/>
        <v>362647.32905586268</v>
      </c>
      <c r="P160" s="12">
        <f t="shared" si="514"/>
        <v>345378.40862463112</v>
      </c>
      <c r="Q160" s="12">
        <f t="shared" si="514"/>
        <v>328931.8177377439</v>
      </c>
      <c r="R160" s="12">
        <f t="shared" si="514"/>
        <v>313268.39784547035</v>
      </c>
      <c r="S160" s="12">
        <f t="shared" si="514"/>
        <v>298350.85509092413</v>
      </c>
      <c r="T160" s="12">
        <f t="shared" si="514"/>
        <v>284143.67151516583</v>
      </c>
      <c r="U160" s="12">
        <f t="shared" si="514"/>
        <v>270613.02049063408</v>
      </c>
      <c r="V160" s="12">
        <f t="shared" si="514"/>
        <v>257726.68618155629</v>
      </c>
      <c r="W160" s="12">
        <f t="shared" si="514"/>
        <v>245453.98683957741</v>
      </c>
      <c r="X160" s="12">
        <f t="shared" si="514"/>
        <v>233765.70175197846</v>
      </c>
      <c r="Z160" s="5"/>
      <c r="AA160" s="4"/>
    </row>
    <row r="161" spans="1:27" ht="15.6" thickTop="1" thickBot="1" x14ac:dyDescent="0.35">
      <c r="A161" s="2"/>
      <c r="B161" s="2" t="s">
        <v>11</v>
      </c>
      <c r="C161" s="7">
        <f>X161</f>
        <v>7729685.9649604242</v>
      </c>
      <c r="D161" s="2"/>
      <c r="E161" s="12">
        <f>E160</f>
        <v>590714.28571428568</v>
      </c>
      <c r="F161" s="12">
        <f t="shared" ref="F161:X161" si="515">E161+F160</f>
        <v>1153299.3197278911</v>
      </c>
      <c r="G161" s="12">
        <f t="shared" si="515"/>
        <v>1689094.590217039</v>
      </c>
      <c r="H161" s="12">
        <f t="shared" si="515"/>
        <v>2199375.8002067036</v>
      </c>
      <c r="I161" s="12">
        <f t="shared" si="515"/>
        <v>2685357.904958765</v>
      </c>
      <c r="J161" s="12">
        <f t="shared" si="515"/>
        <v>3148198.0047226334</v>
      </c>
      <c r="K161" s="12">
        <f t="shared" si="515"/>
        <v>3588998.0997358412</v>
      </c>
      <c r="L161" s="12">
        <f t="shared" si="515"/>
        <v>4008807.7140341341</v>
      </c>
      <c r="M161" s="12">
        <f t="shared" si="515"/>
        <v>4408626.394318223</v>
      </c>
      <c r="N161" s="12">
        <f t="shared" si="515"/>
        <v>4789406.0898268791</v>
      </c>
      <c r="O161" s="12">
        <f t="shared" si="515"/>
        <v>5152053.4188827416</v>
      </c>
      <c r="P161" s="12">
        <f t="shared" si="515"/>
        <v>5497431.8275073729</v>
      </c>
      <c r="Q161" s="12">
        <f t="shared" si="515"/>
        <v>5826363.6452451171</v>
      </c>
      <c r="R161" s="12">
        <f t="shared" si="515"/>
        <v>6139632.0430905875</v>
      </c>
      <c r="S161" s="12">
        <f t="shared" si="515"/>
        <v>6437982.898181512</v>
      </c>
      <c r="T161" s="12">
        <f t="shared" si="515"/>
        <v>6722126.5696966778</v>
      </c>
      <c r="U161" s="12">
        <f t="shared" si="515"/>
        <v>6992739.5901873121</v>
      </c>
      <c r="V161" s="12">
        <f t="shared" si="515"/>
        <v>7250466.2763688685</v>
      </c>
      <c r="W161" s="12">
        <f t="shared" si="515"/>
        <v>7495920.2632084461</v>
      </c>
      <c r="X161" s="13">
        <f t="shared" si="515"/>
        <v>7729685.9649604242</v>
      </c>
    </row>
    <row r="162" spans="1:27" ht="15" thickTop="1" x14ac:dyDescent="0.3">
      <c r="B162" s="2" t="s">
        <v>132</v>
      </c>
      <c r="C162" s="15">
        <f>'3.scen. - Novadi'!$O$26</f>
        <v>720000</v>
      </c>
      <c r="E162" s="12">
        <f>$C162</f>
        <v>720000</v>
      </c>
      <c r="F162" s="12">
        <f t="shared" ref="F162:X162" si="516">$C162</f>
        <v>720000</v>
      </c>
      <c r="G162" s="12">
        <f t="shared" si="516"/>
        <v>720000</v>
      </c>
      <c r="H162" s="12">
        <f t="shared" si="516"/>
        <v>720000</v>
      </c>
      <c r="I162" s="12">
        <f t="shared" si="516"/>
        <v>720000</v>
      </c>
      <c r="J162" s="12">
        <f t="shared" si="516"/>
        <v>720000</v>
      </c>
      <c r="K162" s="12">
        <f t="shared" si="516"/>
        <v>720000</v>
      </c>
      <c r="L162" s="12">
        <f t="shared" si="516"/>
        <v>720000</v>
      </c>
      <c r="M162" s="12">
        <f t="shared" si="516"/>
        <v>720000</v>
      </c>
      <c r="N162" s="12">
        <f t="shared" si="516"/>
        <v>720000</v>
      </c>
      <c r="O162" s="12">
        <f t="shared" si="516"/>
        <v>720000</v>
      </c>
      <c r="P162" s="12">
        <f t="shared" si="516"/>
        <v>720000</v>
      </c>
      <c r="Q162" s="12">
        <f t="shared" si="516"/>
        <v>720000</v>
      </c>
      <c r="R162" s="12">
        <f t="shared" si="516"/>
        <v>720000</v>
      </c>
      <c r="S162" s="12">
        <f t="shared" si="516"/>
        <v>720000</v>
      </c>
      <c r="T162" s="12">
        <f t="shared" si="516"/>
        <v>720000</v>
      </c>
      <c r="U162" s="12">
        <f t="shared" si="516"/>
        <v>720000</v>
      </c>
      <c r="V162" s="12">
        <f t="shared" si="516"/>
        <v>720000</v>
      </c>
      <c r="W162" s="12">
        <f t="shared" si="516"/>
        <v>720000</v>
      </c>
      <c r="X162" s="12">
        <f t="shared" si="516"/>
        <v>720000</v>
      </c>
    </row>
    <row r="163" spans="1:27" ht="15" thickBot="1" x14ac:dyDescent="0.35">
      <c r="B163" s="2" t="s">
        <v>10</v>
      </c>
      <c r="E163" s="12">
        <f t="shared" ref="E163:X163" si="517">E162/E$3</f>
        <v>685714.28571428568</v>
      </c>
      <c r="F163" s="12">
        <f t="shared" si="517"/>
        <v>653061.22448979586</v>
      </c>
      <c r="G163" s="12">
        <f t="shared" si="517"/>
        <v>621963.07094266266</v>
      </c>
      <c r="H163" s="12">
        <f t="shared" si="517"/>
        <v>592345.78185015486</v>
      </c>
      <c r="I163" s="12">
        <f t="shared" si="517"/>
        <v>564138.83985729038</v>
      </c>
      <c r="J163" s="12">
        <f t="shared" si="517"/>
        <v>537275.08557837177</v>
      </c>
      <c r="K163" s="12">
        <f t="shared" si="517"/>
        <v>511690.55769368738</v>
      </c>
      <c r="L163" s="12">
        <f t="shared" si="517"/>
        <v>487324.34066065465</v>
      </c>
      <c r="M163" s="12">
        <f t="shared" si="517"/>
        <v>464118.41967681388</v>
      </c>
      <c r="N163" s="12">
        <f t="shared" si="517"/>
        <v>442017.54254934657</v>
      </c>
      <c r="O163" s="12">
        <f t="shared" si="517"/>
        <v>420969.08814223483</v>
      </c>
      <c r="P163" s="12">
        <f t="shared" si="517"/>
        <v>400922.94108784263</v>
      </c>
      <c r="Q163" s="12">
        <f t="shared" si="517"/>
        <v>381831.37246461201</v>
      </c>
      <c r="R163" s="12">
        <f t="shared" si="517"/>
        <v>363648.92615677335</v>
      </c>
      <c r="S163" s="12">
        <f t="shared" si="517"/>
        <v>346332.31062549836</v>
      </c>
      <c r="T163" s="12">
        <f t="shared" si="517"/>
        <v>329840.29583380796</v>
      </c>
      <c r="U163" s="12">
        <f t="shared" si="517"/>
        <v>314133.61507981707</v>
      </c>
      <c r="V163" s="12">
        <f t="shared" si="517"/>
        <v>299174.8715045877</v>
      </c>
      <c r="W163" s="12">
        <f t="shared" si="517"/>
        <v>284928.44905198831</v>
      </c>
      <c r="X163" s="12">
        <f t="shared" si="517"/>
        <v>271360.42766856024</v>
      </c>
    </row>
    <row r="164" spans="1:27" ht="15.6" thickTop="1" thickBot="1" x14ac:dyDescent="0.35">
      <c r="B164" s="2" t="s">
        <v>11</v>
      </c>
      <c r="C164" s="7">
        <f>X164</f>
        <v>8972791.4466287866</v>
      </c>
      <c r="E164" s="12">
        <f>E163</f>
        <v>685714.28571428568</v>
      </c>
      <c r="F164" s="12">
        <f>E164+F163</f>
        <v>1338775.5102040814</v>
      </c>
      <c r="G164" s="12">
        <f t="shared" ref="G164" si="518">F164+G163</f>
        <v>1960738.5811467441</v>
      </c>
      <c r="H164" s="12">
        <f t="shared" ref="H164" si="519">G164+H163</f>
        <v>2553084.3629968991</v>
      </c>
      <c r="I164" s="12">
        <f t="shared" ref="I164" si="520">H164+I163</f>
        <v>3117223.2028541896</v>
      </c>
      <c r="J164" s="12">
        <f t="shared" ref="J164" si="521">I164+J163</f>
        <v>3654498.2884325613</v>
      </c>
      <c r="K164" s="12">
        <f t="shared" ref="K164" si="522">J164+K163</f>
        <v>4166188.8461262486</v>
      </c>
      <c r="L164" s="12">
        <f t="shared" ref="L164" si="523">K164+L163</f>
        <v>4653513.1867869031</v>
      </c>
      <c r="M164" s="12">
        <f t="shared" ref="M164" si="524">L164+M163</f>
        <v>5117631.6064637173</v>
      </c>
      <c r="N164" s="12">
        <f t="shared" ref="N164" si="525">M164+N163</f>
        <v>5559649.1490130639</v>
      </c>
      <c r="O164" s="12">
        <f t="shared" ref="O164" si="526">N164+O163</f>
        <v>5980618.2371552987</v>
      </c>
      <c r="P164" s="12">
        <f t="shared" ref="P164" si="527">O164+P163</f>
        <v>6381541.1782431416</v>
      </c>
      <c r="Q164" s="12">
        <f t="shared" ref="Q164" si="528">P164+Q163</f>
        <v>6763372.5507077537</v>
      </c>
      <c r="R164" s="12">
        <f t="shared" ref="R164" si="529">Q164+R163</f>
        <v>7127021.476864527</v>
      </c>
      <c r="S164" s="12">
        <f t="shared" ref="S164" si="530">R164+S163</f>
        <v>7473353.7874900252</v>
      </c>
      <c r="T164" s="12">
        <f t="shared" ref="T164" si="531">S164+T163</f>
        <v>7803194.0833238335</v>
      </c>
      <c r="U164" s="12">
        <f t="shared" ref="U164" si="532">T164+U163</f>
        <v>8117327.6984036509</v>
      </c>
      <c r="V164" s="12">
        <f t="shared" ref="V164" si="533">U164+V163</f>
        <v>8416502.5699082389</v>
      </c>
      <c r="W164" s="12">
        <f t="shared" ref="W164" si="534">V164+W163</f>
        <v>8701431.0189602263</v>
      </c>
      <c r="X164" s="13">
        <f t="shared" ref="X164" si="535">W164+X163</f>
        <v>8972791.4466287866</v>
      </c>
    </row>
    <row r="165" spans="1:27" ht="15" thickTop="1" x14ac:dyDescent="0.3"/>
    <row r="166" spans="1:27" x14ac:dyDescent="0.3">
      <c r="A166" s="2">
        <f>A159+1</f>
        <v>27</v>
      </c>
      <c r="B166" s="2" t="s">
        <v>131</v>
      </c>
      <c r="C166" s="14">
        <f>'3.scen. - Novadi'!$S$27</f>
        <v>778290</v>
      </c>
      <c r="D166" s="1"/>
      <c r="E166" s="12">
        <f t="shared" ref="E166:J166" si="536">$C166</f>
        <v>778290</v>
      </c>
      <c r="F166" s="12">
        <f t="shared" si="536"/>
        <v>778290</v>
      </c>
      <c r="G166" s="12">
        <f t="shared" si="536"/>
        <v>778290</v>
      </c>
      <c r="H166" s="12">
        <f t="shared" si="536"/>
        <v>778290</v>
      </c>
      <c r="I166" s="12">
        <f t="shared" si="536"/>
        <v>778290</v>
      </c>
      <c r="J166" s="12">
        <f t="shared" si="536"/>
        <v>778290</v>
      </c>
      <c r="K166" s="12">
        <f t="shared" ref="K166:X166" si="537">$C166</f>
        <v>778290</v>
      </c>
      <c r="L166" s="12">
        <f t="shared" si="537"/>
        <v>778290</v>
      </c>
      <c r="M166" s="12">
        <f t="shared" si="537"/>
        <v>778290</v>
      </c>
      <c r="N166" s="12">
        <f t="shared" si="537"/>
        <v>778290</v>
      </c>
      <c r="O166" s="12">
        <f t="shared" si="537"/>
        <v>778290</v>
      </c>
      <c r="P166" s="12">
        <f t="shared" si="537"/>
        <v>778290</v>
      </c>
      <c r="Q166" s="12">
        <f t="shared" si="537"/>
        <v>778290</v>
      </c>
      <c r="R166" s="12">
        <f t="shared" si="537"/>
        <v>778290</v>
      </c>
      <c r="S166" s="12">
        <f t="shared" si="537"/>
        <v>778290</v>
      </c>
      <c r="T166" s="12">
        <f t="shared" si="537"/>
        <v>778290</v>
      </c>
      <c r="U166" s="12">
        <f t="shared" si="537"/>
        <v>778290</v>
      </c>
      <c r="V166" s="12">
        <f t="shared" si="537"/>
        <v>778290</v>
      </c>
      <c r="W166" s="12">
        <f t="shared" si="537"/>
        <v>778290</v>
      </c>
      <c r="X166" s="12">
        <f t="shared" si="537"/>
        <v>778290</v>
      </c>
    </row>
    <row r="167" spans="1:27" ht="15" thickBot="1" x14ac:dyDescent="0.35">
      <c r="A167" s="2"/>
      <c r="B167" s="2" t="s">
        <v>10</v>
      </c>
      <c r="C167" s="2"/>
      <c r="D167" s="2"/>
      <c r="E167" s="12">
        <f t="shared" ref="E167:X167" si="538">E166/E$3</f>
        <v>741228.57142857136</v>
      </c>
      <c r="F167" s="12">
        <f t="shared" si="538"/>
        <v>705931.97278911562</v>
      </c>
      <c r="G167" s="12">
        <f t="shared" si="538"/>
        <v>672316.16456106247</v>
      </c>
      <c r="H167" s="12">
        <f t="shared" si="538"/>
        <v>640301.10910577374</v>
      </c>
      <c r="I167" s="12">
        <f t="shared" si="538"/>
        <v>609810.58010073681</v>
      </c>
      <c r="J167" s="12">
        <f t="shared" si="538"/>
        <v>580771.98104832077</v>
      </c>
      <c r="K167" s="12">
        <f t="shared" si="538"/>
        <v>553116.17242697219</v>
      </c>
      <c r="L167" s="12">
        <f t="shared" si="538"/>
        <v>526777.30707330676</v>
      </c>
      <c r="M167" s="12">
        <f t="shared" si="538"/>
        <v>501692.6734031493</v>
      </c>
      <c r="N167" s="12">
        <f t="shared" si="538"/>
        <v>477802.54609823745</v>
      </c>
      <c r="O167" s="12">
        <f t="shared" si="538"/>
        <v>455050.04390308325</v>
      </c>
      <c r="P167" s="12">
        <f t="shared" si="538"/>
        <v>433380.9941934126</v>
      </c>
      <c r="Q167" s="12">
        <f t="shared" si="538"/>
        <v>412743.80399372627</v>
      </c>
      <c r="R167" s="12">
        <f t="shared" si="538"/>
        <v>393089.33713688212</v>
      </c>
      <c r="S167" s="12">
        <f t="shared" si="538"/>
        <v>374370.79727322102</v>
      </c>
      <c r="T167" s="12">
        <f t="shared" si="538"/>
        <v>356543.61645068665</v>
      </c>
      <c r="U167" s="12">
        <f t="shared" si="538"/>
        <v>339565.34900065395</v>
      </c>
      <c r="V167" s="12">
        <f t="shared" si="538"/>
        <v>323395.5704768133</v>
      </c>
      <c r="W167" s="12">
        <f t="shared" si="538"/>
        <v>307995.78140648885</v>
      </c>
      <c r="X167" s="12">
        <f t="shared" si="538"/>
        <v>293329.31562522746</v>
      </c>
      <c r="Z167" s="5"/>
      <c r="AA167" s="4"/>
    </row>
    <row r="168" spans="1:27" ht="15.6" thickTop="1" thickBot="1" x14ac:dyDescent="0.35">
      <c r="A168" s="2"/>
      <c r="B168" s="2" t="s">
        <v>11</v>
      </c>
      <c r="C168" s="7">
        <f>X168</f>
        <v>9699213.6874954421</v>
      </c>
      <c r="D168" s="2"/>
      <c r="E168" s="12">
        <f>E167</f>
        <v>741228.57142857136</v>
      </c>
      <c r="F168" s="12">
        <f t="shared" ref="F168:X168" si="539">E168+F167</f>
        <v>1447160.5442176871</v>
      </c>
      <c r="G168" s="12">
        <f t="shared" si="539"/>
        <v>2119476.7087787497</v>
      </c>
      <c r="H168" s="12">
        <f t="shared" si="539"/>
        <v>2759777.8178845234</v>
      </c>
      <c r="I168" s="12">
        <f t="shared" si="539"/>
        <v>3369588.39798526</v>
      </c>
      <c r="J168" s="12">
        <f t="shared" si="539"/>
        <v>3950360.3790335809</v>
      </c>
      <c r="K168" s="12">
        <f t="shared" si="539"/>
        <v>4503476.551460553</v>
      </c>
      <c r="L168" s="12">
        <f t="shared" si="539"/>
        <v>5030253.8585338593</v>
      </c>
      <c r="M168" s="12">
        <f t="shared" si="539"/>
        <v>5531946.5319370087</v>
      </c>
      <c r="N168" s="12">
        <f t="shared" si="539"/>
        <v>6009749.0780352466</v>
      </c>
      <c r="O168" s="12">
        <f t="shared" si="539"/>
        <v>6464799.1219383301</v>
      </c>
      <c r="P168" s="12">
        <f t="shared" si="539"/>
        <v>6898180.1161317425</v>
      </c>
      <c r="Q168" s="12">
        <f t="shared" si="539"/>
        <v>7310923.9201254686</v>
      </c>
      <c r="R168" s="12">
        <f t="shared" si="539"/>
        <v>7704013.257262351</v>
      </c>
      <c r="S168" s="12">
        <f t="shared" si="539"/>
        <v>8078384.0545355724</v>
      </c>
      <c r="T168" s="12">
        <f t="shared" si="539"/>
        <v>8434927.6709862594</v>
      </c>
      <c r="U168" s="12">
        <f t="shared" si="539"/>
        <v>8774493.0199869126</v>
      </c>
      <c r="V168" s="12">
        <f t="shared" si="539"/>
        <v>9097888.5904637258</v>
      </c>
      <c r="W168" s="12">
        <f t="shared" si="539"/>
        <v>9405884.3718702141</v>
      </c>
      <c r="X168" s="13">
        <f t="shared" si="539"/>
        <v>9699213.6874954421</v>
      </c>
    </row>
    <row r="169" spans="1:27" ht="15" thickTop="1" x14ac:dyDescent="0.3">
      <c r="B169" s="2" t="s">
        <v>132</v>
      </c>
      <c r="C169" s="15">
        <f>'3.scen. - Novadi'!$O$27</f>
        <v>537750</v>
      </c>
      <c r="E169" s="12">
        <f>$C169</f>
        <v>537750</v>
      </c>
      <c r="F169" s="12">
        <f t="shared" ref="F169:X169" si="540">$C169</f>
        <v>537750</v>
      </c>
      <c r="G169" s="12">
        <f t="shared" si="540"/>
        <v>537750</v>
      </c>
      <c r="H169" s="12">
        <f t="shared" si="540"/>
        <v>537750</v>
      </c>
      <c r="I169" s="12">
        <f t="shared" si="540"/>
        <v>537750</v>
      </c>
      <c r="J169" s="12">
        <f t="shared" si="540"/>
        <v>537750</v>
      </c>
      <c r="K169" s="12">
        <f t="shared" si="540"/>
        <v>537750</v>
      </c>
      <c r="L169" s="12">
        <f t="shared" si="540"/>
        <v>537750</v>
      </c>
      <c r="M169" s="12">
        <f t="shared" si="540"/>
        <v>537750</v>
      </c>
      <c r="N169" s="12">
        <f t="shared" si="540"/>
        <v>537750</v>
      </c>
      <c r="O169" s="12">
        <f t="shared" si="540"/>
        <v>537750</v>
      </c>
      <c r="P169" s="12">
        <f t="shared" si="540"/>
        <v>537750</v>
      </c>
      <c r="Q169" s="12">
        <f t="shared" si="540"/>
        <v>537750</v>
      </c>
      <c r="R169" s="12">
        <f t="shared" si="540"/>
        <v>537750</v>
      </c>
      <c r="S169" s="12">
        <f t="shared" si="540"/>
        <v>537750</v>
      </c>
      <c r="T169" s="12">
        <f t="shared" si="540"/>
        <v>537750</v>
      </c>
      <c r="U169" s="12">
        <f t="shared" si="540"/>
        <v>537750</v>
      </c>
      <c r="V169" s="12">
        <f t="shared" si="540"/>
        <v>537750</v>
      </c>
      <c r="W169" s="12">
        <f t="shared" si="540"/>
        <v>537750</v>
      </c>
      <c r="X169" s="12">
        <f t="shared" si="540"/>
        <v>537750</v>
      </c>
    </row>
    <row r="170" spans="1:27" ht="15" thickBot="1" x14ac:dyDescent="0.35">
      <c r="B170" s="2" t="s">
        <v>10</v>
      </c>
      <c r="E170" s="12">
        <f t="shared" ref="E170:X170" si="541">E169/E$3</f>
        <v>512142.8571428571</v>
      </c>
      <c r="F170" s="12">
        <f t="shared" si="541"/>
        <v>487755.10204081633</v>
      </c>
      <c r="G170" s="12">
        <f t="shared" si="541"/>
        <v>464528.66861030122</v>
      </c>
      <c r="H170" s="12">
        <f t="shared" si="541"/>
        <v>442408.25581933447</v>
      </c>
      <c r="I170" s="12">
        <f t="shared" si="541"/>
        <v>421341.1960184137</v>
      </c>
      <c r="J170" s="12">
        <f t="shared" si="541"/>
        <v>401277.32954134641</v>
      </c>
      <c r="K170" s="12">
        <f t="shared" si="541"/>
        <v>382168.88527747273</v>
      </c>
      <c r="L170" s="12">
        <f t="shared" si="541"/>
        <v>363970.36693092639</v>
      </c>
      <c r="M170" s="12">
        <f t="shared" si="541"/>
        <v>346638.44469612039</v>
      </c>
      <c r="N170" s="12">
        <f t="shared" si="541"/>
        <v>330131.8520915432</v>
      </c>
      <c r="O170" s="12">
        <f t="shared" si="541"/>
        <v>314411.28770623164</v>
      </c>
      <c r="P170" s="12">
        <f t="shared" si="541"/>
        <v>299439.32162498246</v>
      </c>
      <c r="Q170" s="12">
        <f t="shared" si="541"/>
        <v>285180.30630950711</v>
      </c>
      <c r="R170" s="12">
        <f t="shared" si="541"/>
        <v>271600.29172334011</v>
      </c>
      <c r="S170" s="12">
        <f t="shared" si="541"/>
        <v>258666.94449841909</v>
      </c>
      <c r="T170" s="12">
        <f t="shared" si="541"/>
        <v>246349.47095087531</v>
      </c>
      <c r="U170" s="12">
        <f t="shared" si="541"/>
        <v>234618.54376273838</v>
      </c>
      <c r="V170" s="12">
        <f t="shared" si="541"/>
        <v>223446.23215498895</v>
      </c>
      <c r="W170" s="12">
        <f t="shared" si="541"/>
        <v>212805.93538570375</v>
      </c>
      <c r="X170" s="12">
        <f t="shared" si="541"/>
        <v>202672.31941495594</v>
      </c>
    </row>
    <row r="171" spans="1:27" ht="15.6" thickTop="1" thickBot="1" x14ac:dyDescent="0.35">
      <c r="B171" s="2" t="s">
        <v>11</v>
      </c>
      <c r="C171" s="7">
        <f>X171</f>
        <v>6701553.6117008748</v>
      </c>
      <c r="E171" s="12">
        <f>E170</f>
        <v>512142.8571428571</v>
      </c>
      <c r="F171" s="12">
        <f>E171+F170</f>
        <v>999897.95918367337</v>
      </c>
      <c r="G171" s="12">
        <f t="shared" ref="G171" si="542">F171+G170</f>
        <v>1464426.6277939747</v>
      </c>
      <c r="H171" s="12">
        <f t="shared" ref="H171" si="543">G171+H170</f>
        <v>1906834.8836133091</v>
      </c>
      <c r="I171" s="12">
        <f t="shared" ref="I171" si="544">H171+I170</f>
        <v>2328176.079631723</v>
      </c>
      <c r="J171" s="12">
        <f t="shared" ref="J171" si="545">I171+J170</f>
        <v>2729453.4091730695</v>
      </c>
      <c r="K171" s="12">
        <f t="shared" ref="K171" si="546">J171+K170</f>
        <v>3111622.2944505424</v>
      </c>
      <c r="L171" s="12">
        <f t="shared" ref="L171" si="547">K171+L170</f>
        <v>3475592.6613814686</v>
      </c>
      <c r="M171" s="12">
        <f t="shared" ref="M171" si="548">L171+M170</f>
        <v>3822231.1060775891</v>
      </c>
      <c r="N171" s="12">
        <f t="shared" ref="N171" si="549">M171+N170</f>
        <v>4152362.9581691325</v>
      </c>
      <c r="O171" s="12">
        <f t="shared" ref="O171" si="550">N171+O170</f>
        <v>4466774.2458753642</v>
      </c>
      <c r="P171" s="12">
        <f t="shared" ref="P171" si="551">O171+P170</f>
        <v>4766213.5675003463</v>
      </c>
      <c r="Q171" s="12">
        <f t="shared" ref="Q171" si="552">P171+Q170</f>
        <v>5051393.8738098536</v>
      </c>
      <c r="R171" s="12">
        <f t="shared" ref="R171" si="553">Q171+R170</f>
        <v>5322994.1655331934</v>
      </c>
      <c r="S171" s="12">
        <f t="shared" ref="S171" si="554">R171+S170</f>
        <v>5581661.1100316122</v>
      </c>
      <c r="T171" s="12">
        <f t="shared" ref="T171" si="555">S171+T170</f>
        <v>5828010.5809824876</v>
      </c>
      <c r="U171" s="12">
        <f t="shared" ref="U171" si="556">T171+U170</f>
        <v>6062629.1247452265</v>
      </c>
      <c r="V171" s="12">
        <f t="shared" ref="V171" si="557">U171+V170</f>
        <v>6286075.3569002151</v>
      </c>
      <c r="W171" s="12">
        <f t="shared" ref="W171" si="558">V171+W170</f>
        <v>6498881.2922859192</v>
      </c>
      <c r="X171" s="13">
        <f t="shared" ref="X171" si="559">W171+X170</f>
        <v>6701553.6117008748</v>
      </c>
    </row>
    <row r="172" spans="1:27" ht="15" thickTop="1" x14ac:dyDescent="0.3"/>
    <row r="173" spans="1:27" x14ac:dyDescent="0.3">
      <c r="A173" s="2">
        <f>A166+1</f>
        <v>28</v>
      </c>
      <c r="B173" s="2" t="s">
        <v>131</v>
      </c>
      <c r="C173" s="14">
        <f>'3.scen. - Novadi'!$S$28</f>
        <v>804300</v>
      </c>
      <c r="D173" s="1"/>
      <c r="E173" s="12">
        <f t="shared" ref="E173:J173" si="560">$C173</f>
        <v>804300</v>
      </c>
      <c r="F173" s="12">
        <f t="shared" si="560"/>
        <v>804300</v>
      </c>
      <c r="G173" s="12">
        <f t="shared" si="560"/>
        <v>804300</v>
      </c>
      <c r="H173" s="12">
        <f t="shared" si="560"/>
        <v>804300</v>
      </c>
      <c r="I173" s="12">
        <f t="shared" si="560"/>
        <v>804300</v>
      </c>
      <c r="J173" s="12">
        <f t="shared" si="560"/>
        <v>804300</v>
      </c>
      <c r="K173" s="12">
        <f t="shared" ref="K173:X173" si="561">$C173</f>
        <v>804300</v>
      </c>
      <c r="L173" s="12">
        <f t="shared" si="561"/>
        <v>804300</v>
      </c>
      <c r="M173" s="12">
        <f t="shared" si="561"/>
        <v>804300</v>
      </c>
      <c r="N173" s="12">
        <f t="shared" si="561"/>
        <v>804300</v>
      </c>
      <c r="O173" s="12">
        <f t="shared" si="561"/>
        <v>804300</v>
      </c>
      <c r="P173" s="12">
        <f t="shared" si="561"/>
        <v>804300</v>
      </c>
      <c r="Q173" s="12">
        <f t="shared" si="561"/>
        <v>804300</v>
      </c>
      <c r="R173" s="12">
        <f t="shared" si="561"/>
        <v>804300</v>
      </c>
      <c r="S173" s="12">
        <f t="shared" si="561"/>
        <v>804300</v>
      </c>
      <c r="T173" s="12">
        <f t="shared" si="561"/>
        <v>804300</v>
      </c>
      <c r="U173" s="12">
        <f t="shared" si="561"/>
        <v>804300</v>
      </c>
      <c r="V173" s="12">
        <f t="shared" si="561"/>
        <v>804300</v>
      </c>
      <c r="W173" s="12">
        <f t="shared" si="561"/>
        <v>804300</v>
      </c>
      <c r="X173" s="12">
        <f t="shared" si="561"/>
        <v>804300</v>
      </c>
    </row>
    <row r="174" spans="1:27" ht="15" thickBot="1" x14ac:dyDescent="0.35">
      <c r="A174" s="2"/>
      <c r="B174" s="2" t="s">
        <v>10</v>
      </c>
      <c r="C174" s="2"/>
      <c r="D174" s="2"/>
      <c r="E174" s="12">
        <f t="shared" ref="E174:X174" si="562">E173/E$3</f>
        <v>766000</v>
      </c>
      <c r="F174" s="12">
        <f t="shared" si="562"/>
        <v>729523.80952380947</v>
      </c>
      <c r="G174" s="12">
        <f t="shared" si="562"/>
        <v>694784.58049886615</v>
      </c>
      <c r="H174" s="12">
        <f t="shared" si="562"/>
        <v>661699.60047511058</v>
      </c>
      <c r="I174" s="12">
        <f t="shared" si="562"/>
        <v>630190.09569058148</v>
      </c>
      <c r="J174" s="12">
        <f t="shared" si="562"/>
        <v>600181.04351483937</v>
      </c>
      <c r="K174" s="12">
        <f t="shared" si="562"/>
        <v>571600.99382365658</v>
      </c>
      <c r="L174" s="12">
        <f t="shared" si="562"/>
        <v>544381.89887967298</v>
      </c>
      <c r="M174" s="12">
        <f t="shared" si="562"/>
        <v>518458.95131397422</v>
      </c>
      <c r="N174" s="12">
        <f t="shared" si="562"/>
        <v>493770.42982283258</v>
      </c>
      <c r="O174" s="12">
        <f t="shared" si="562"/>
        <v>470257.55221222149</v>
      </c>
      <c r="P174" s="12">
        <f t="shared" si="562"/>
        <v>447864.33544021088</v>
      </c>
      <c r="Q174" s="12">
        <f t="shared" si="562"/>
        <v>426537.46232401038</v>
      </c>
      <c r="R174" s="12">
        <f t="shared" si="562"/>
        <v>406226.15459429554</v>
      </c>
      <c r="S174" s="12">
        <f t="shared" si="562"/>
        <v>386882.05199456715</v>
      </c>
      <c r="T174" s="12">
        <f t="shared" si="562"/>
        <v>368459.09713768295</v>
      </c>
      <c r="U174" s="12">
        <f t="shared" si="562"/>
        <v>350913.4258454123</v>
      </c>
      <c r="V174" s="12">
        <f t="shared" si="562"/>
        <v>334203.26270991651</v>
      </c>
      <c r="W174" s="12">
        <f t="shared" si="562"/>
        <v>318288.82162849192</v>
      </c>
      <c r="X174" s="12">
        <f t="shared" si="562"/>
        <v>303132.21107475419</v>
      </c>
      <c r="Z174" s="5"/>
      <c r="AA174" s="4"/>
    </row>
    <row r="175" spans="1:27" ht="15.6" thickTop="1" thickBot="1" x14ac:dyDescent="0.35">
      <c r="A175" s="2"/>
      <c r="B175" s="2" t="s">
        <v>11</v>
      </c>
      <c r="C175" s="7">
        <f>X175</f>
        <v>10023355.778504906</v>
      </c>
      <c r="D175" s="2"/>
      <c r="E175" s="12">
        <f>E174</f>
        <v>766000</v>
      </c>
      <c r="F175" s="12">
        <f t="shared" ref="F175:X175" si="563">E175+F174</f>
        <v>1495523.8095238095</v>
      </c>
      <c r="G175" s="12">
        <f t="shared" si="563"/>
        <v>2190308.3900226755</v>
      </c>
      <c r="H175" s="12">
        <f t="shared" si="563"/>
        <v>2852007.9904977861</v>
      </c>
      <c r="I175" s="12">
        <f t="shared" si="563"/>
        <v>3482198.0861883676</v>
      </c>
      <c r="J175" s="12">
        <f t="shared" si="563"/>
        <v>4082379.1297032069</v>
      </c>
      <c r="K175" s="12">
        <f t="shared" si="563"/>
        <v>4653980.1235268638</v>
      </c>
      <c r="L175" s="12">
        <f t="shared" si="563"/>
        <v>5198362.0224065371</v>
      </c>
      <c r="M175" s="12">
        <f t="shared" si="563"/>
        <v>5716820.9737205114</v>
      </c>
      <c r="N175" s="12">
        <f t="shared" si="563"/>
        <v>6210591.4035433438</v>
      </c>
      <c r="O175" s="12">
        <f t="shared" si="563"/>
        <v>6680848.9557555653</v>
      </c>
      <c r="P175" s="12">
        <f t="shared" si="563"/>
        <v>7128713.2911957763</v>
      </c>
      <c r="Q175" s="12">
        <f t="shared" si="563"/>
        <v>7555250.7535197865</v>
      </c>
      <c r="R175" s="12">
        <f t="shared" si="563"/>
        <v>7961476.9081140822</v>
      </c>
      <c r="S175" s="12">
        <f t="shared" si="563"/>
        <v>8348358.960108649</v>
      </c>
      <c r="T175" s="12">
        <f t="shared" si="563"/>
        <v>8716818.0572463311</v>
      </c>
      <c r="U175" s="12">
        <f t="shared" si="563"/>
        <v>9067731.4830917437</v>
      </c>
      <c r="V175" s="12">
        <f t="shared" si="563"/>
        <v>9401934.7458016593</v>
      </c>
      <c r="W175" s="12">
        <f t="shared" si="563"/>
        <v>9720223.5674301516</v>
      </c>
      <c r="X175" s="13">
        <f t="shared" si="563"/>
        <v>10023355.778504906</v>
      </c>
    </row>
    <row r="176" spans="1:27" ht="15" thickTop="1" x14ac:dyDescent="0.3">
      <c r="B176" s="2" t="s">
        <v>132</v>
      </c>
      <c r="C176" s="15">
        <f>'3.scen. - Novadi'!$O$28</f>
        <v>768150</v>
      </c>
      <c r="E176" s="12">
        <f>$C176</f>
        <v>768150</v>
      </c>
      <c r="F176" s="12">
        <f t="shared" ref="F176:X176" si="564">$C176</f>
        <v>768150</v>
      </c>
      <c r="G176" s="12">
        <f t="shared" si="564"/>
        <v>768150</v>
      </c>
      <c r="H176" s="12">
        <f t="shared" si="564"/>
        <v>768150</v>
      </c>
      <c r="I176" s="12">
        <f t="shared" si="564"/>
        <v>768150</v>
      </c>
      <c r="J176" s="12">
        <f t="shared" si="564"/>
        <v>768150</v>
      </c>
      <c r="K176" s="12">
        <f t="shared" si="564"/>
        <v>768150</v>
      </c>
      <c r="L176" s="12">
        <f t="shared" si="564"/>
        <v>768150</v>
      </c>
      <c r="M176" s="12">
        <f t="shared" si="564"/>
        <v>768150</v>
      </c>
      <c r="N176" s="12">
        <f t="shared" si="564"/>
        <v>768150</v>
      </c>
      <c r="O176" s="12">
        <f t="shared" si="564"/>
        <v>768150</v>
      </c>
      <c r="P176" s="12">
        <f t="shared" si="564"/>
        <v>768150</v>
      </c>
      <c r="Q176" s="12">
        <f t="shared" si="564"/>
        <v>768150</v>
      </c>
      <c r="R176" s="12">
        <f t="shared" si="564"/>
        <v>768150</v>
      </c>
      <c r="S176" s="12">
        <f t="shared" si="564"/>
        <v>768150</v>
      </c>
      <c r="T176" s="12">
        <f t="shared" si="564"/>
        <v>768150</v>
      </c>
      <c r="U176" s="12">
        <f t="shared" si="564"/>
        <v>768150</v>
      </c>
      <c r="V176" s="12">
        <f t="shared" si="564"/>
        <v>768150</v>
      </c>
      <c r="W176" s="12">
        <f t="shared" si="564"/>
        <v>768150</v>
      </c>
      <c r="X176" s="12">
        <f t="shared" si="564"/>
        <v>768150</v>
      </c>
    </row>
    <row r="177" spans="1:27" ht="15" thickBot="1" x14ac:dyDescent="0.35">
      <c r="B177" s="2" t="s">
        <v>10</v>
      </c>
      <c r="E177" s="12">
        <f t="shared" ref="E177:X177" si="565">E176/E$3</f>
        <v>731571.42857142852</v>
      </c>
      <c r="F177" s="12">
        <f t="shared" si="565"/>
        <v>696734.69387755101</v>
      </c>
      <c r="G177" s="12">
        <f t="shared" si="565"/>
        <v>663556.85131195327</v>
      </c>
      <c r="H177" s="12">
        <f t="shared" si="565"/>
        <v>631958.90601138398</v>
      </c>
      <c r="I177" s="12">
        <f t="shared" si="565"/>
        <v>601865.62477274658</v>
      </c>
      <c r="J177" s="12">
        <f t="shared" si="565"/>
        <v>573205.35692642536</v>
      </c>
      <c r="K177" s="12">
        <f t="shared" si="565"/>
        <v>545909.86373945267</v>
      </c>
      <c r="L177" s="12">
        <f t="shared" si="565"/>
        <v>519914.1559423359</v>
      </c>
      <c r="M177" s="12">
        <f t="shared" si="565"/>
        <v>495156.33899270085</v>
      </c>
      <c r="N177" s="12">
        <f t="shared" si="565"/>
        <v>471577.46570733417</v>
      </c>
      <c r="O177" s="12">
        <f t="shared" si="565"/>
        <v>449121.39591174677</v>
      </c>
      <c r="P177" s="12">
        <f t="shared" si="565"/>
        <v>427734.6627730921</v>
      </c>
      <c r="Q177" s="12">
        <f t="shared" si="565"/>
        <v>407366.34549818299</v>
      </c>
      <c r="R177" s="12">
        <f t="shared" si="565"/>
        <v>387967.94809350756</v>
      </c>
      <c r="S177" s="12">
        <f t="shared" si="565"/>
        <v>369493.28389857861</v>
      </c>
      <c r="T177" s="12">
        <f t="shared" si="565"/>
        <v>351898.36561769387</v>
      </c>
      <c r="U177" s="12">
        <f t="shared" si="565"/>
        <v>335141.30058827985</v>
      </c>
      <c r="V177" s="12">
        <f t="shared" si="565"/>
        <v>319182.19103645702</v>
      </c>
      <c r="W177" s="12">
        <f t="shared" si="565"/>
        <v>303983.03908234002</v>
      </c>
      <c r="X177" s="12">
        <f t="shared" si="565"/>
        <v>289507.6562688952</v>
      </c>
    </row>
    <row r="178" spans="1:27" ht="15.6" thickTop="1" thickBot="1" x14ac:dyDescent="0.35">
      <c r="B178" s="2" t="s">
        <v>11</v>
      </c>
      <c r="C178" s="7">
        <f>X178</f>
        <v>9572846.8746220861</v>
      </c>
      <c r="E178" s="12">
        <f>E177</f>
        <v>731571.42857142852</v>
      </c>
      <c r="F178" s="12">
        <f>E178+F177</f>
        <v>1428306.1224489794</v>
      </c>
      <c r="G178" s="12">
        <f t="shared" ref="G178" si="566">F178+G177</f>
        <v>2091862.9737609327</v>
      </c>
      <c r="H178" s="12">
        <f t="shared" ref="H178" si="567">G178+H177</f>
        <v>2723821.8797723167</v>
      </c>
      <c r="I178" s="12">
        <f t="shared" ref="I178" si="568">H178+I177</f>
        <v>3325687.5045450632</v>
      </c>
      <c r="J178" s="12">
        <f t="shared" ref="J178" si="569">I178+J177</f>
        <v>3898892.8614714886</v>
      </c>
      <c r="K178" s="12">
        <f t="shared" ref="K178" si="570">J178+K177</f>
        <v>4444802.7252109414</v>
      </c>
      <c r="L178" s="12">
        <f t="shared" ref="L178" si="571">K178+L177</f>
        <v>4964716.8811532771</v>
      </c>
      <c r="M178" s="12">
        <f t="shared" ref="M178" si="572">L178+M177</f>
        <v>5459873.220145978</v>
      </c>
      <c r="N178" s="12">
        <f t="shared" ref="N178" si="573">M178+N177</f>
        <v>5931450.6858533118</v>
      </c>
      <c r="O178" s="12">
        <f t="shared" ref="O178" si="574">N178+O177</f>
        <v>6380572.0817650585</v>
      </c>
      <c r="P178" s="12">
        <f t="shared" ref="P178" si="575">O178+P177</f>
        <v>6808306.7445381507</v>
      </c>
      <c r="Q178" s="12">
        <f t="shared" ref="Q178" si="576">P178+Q177</f>
        <v>7215673.0900363335</v>
      </c>
      <c r="R178" s="12">
        <f t="shared" ref="R178" si="577">Q178+R177</f>
        <v>7603641.038129841</v>
      </c>
      <c r="S178" s="12">
        <f t="shared" ref="S178" si="578">R178+S177</f>
        <v>7973134.3220284199</v>
      </c>
      <c r="T178" s="12">
        <f t="shared" ref="T178" si="579">S178+T177</f>
        <v>8325032.6876461133</v>
      </c>
      <c r="U178" s="12">
        <f t="shared" ref="U178" si="580">T178+U177</f>
        <v>8660173.9882343933</v>
      </c>
      <c r="V178" s="12">
        <f t="shared" ref="V178" si="581">U178+V177</f>
        <v>8979356.1792708505</v>
      </c>
      <c r="W178" s="12">
        <f t="shared" ref="W178" si="582">V178+W177</f>
        <v>9283339.2183531914</v>
      </c>
      <c r="X178" s="13">
        <f t="shared" ref="X178" si="583">W178+X177</f>
        <v>9572846.8746220861</v>
      </c>
    </row>
    <row r="179" spans="1:27" ht="15" thickTop="1" x14ac:dyDescent="0.3"/>
    <row r="180" spans="1:27" x14ac:dyDescent="0.3">
      <c r="A180" s="2">
        <f>A173+1</f>
        <v>29</v>
      </c>
      <c r="B180" s="2" t="s">
        <v>131</v>
      </c>
      <c r="C180" s="14">
        <f>'3.scen. - Novadi'!$S$29</f>
        <v>285780</v>
      </c>
      <c r="D180" s="1"/>
      <c r="E180" s="12">
        <f t="shared" ref="E180:J180" si="584">$C180</f>
        <v>285780</v>
      </c>
      <c r="F180" s="12">
        <f t="shared" si="584"/>
        <v>285780</v>
      </c>
      <c r="G180" s="12">
        <f t="shared" si="584"/>
        <v>285780</v>
      </c>
      <c r="H180" s="12">
        <f t="shared" si="584"/>
        <v>285780</v>
      </c>
      <c r="I180" s="12">
        <f t="shared" si="584"/>
        <v>285780</v>
      </c>
      <c r="J180" s="12">
        <f t="shared" si="584"/>
        <v>285780</v>
      </c>
      <c r="K180" s="12">
        <f t="shared" ref="K180:X180" si="585">$C180</f>
        <v>285780</v>
      </c>
      <c r="L180" s="12">
        <f t="shared" si="585"/>
        <v>285780</v>
      </c>
      <c r="M180" s="12">
        <f t="shared" si="585"/>
        <v>285780</v>
      </c>
      <c r="N180" s="12">
        <f t="shared" si="585"/>
        <v>285780</v>
      </c>
      <c r="O180" s="12">
        <f t="shared" si="585"/>
        <v>285780</v>
      </c>
      <c r="P180" s="12">
        <f t="shared" si="585"/>
        <v>285780</v>
      </c>
      <c r="Q180" s="12">
        <f t="shared" si="585"/>
        <v>285780</v>
      </c>
      <c r="R180" s="12">
        <f t="shared" si="585"/>
        <v>285780</v>
      </c>
      <c r="S180" s="12">
        <f t="shared" si="585"/>
        <v>285780</v>
      </c>
      <c r="T180" s="12">
        <f t="shared" si="585"/>
        <v>285780</v>
      </c>
      <c r="U180" s="12">
        <f t="shared" si="585"/>
        <v>285780</v>
      </c>
      <c r="V180" s="12">
        <f t="shared" si="585"/>
        <v>285780</v>
      </c>
      <c r="W180" s="12">
        <f t="shared" si="585"/>
        <v>285780</v>
      </c>
      <c r="X180" s="12">
        <f t="shared" si="585"/>
        <v>285780</v>
      </c>
    </row>
    <row r="181" spans="1:27" ht="15" thickBot="1" x14ac:dyDescent="0.35">
      <c r="A181" s="2"/>
      <c r="B181" s="2" t="s">
        <v>10</v>
      </c>
      <c r="C181" s="2"/>
      <c r="D181" s="2"/>
      <c r="E181" s="12">
        <f t="shared" ref="E181:X181" si="586">E180/E$3</f>
        <v>272171.42857142858</v>
      </c>
      <c r="F181" s="12">
        <f t="shared" si="586"/>
        <v>259210.88435374148</v>
      </c>
      <c r="G181" s="12">
        <f t="shared" si="586"/>
        <v>246867.5089083252</v>
      </c>
      <c r="H181" s="12">
        <f t="shared" si="586"/>
        <v>235111.91324602399</v>
      </c>
      <c r="I181" s="12">
        <f t="shared" si="586"/>
        <v>223916.10785335617</v>
      </c>
      <c r="J181" s="12">
        <f t="shared" si="586"/>
        <v>213253.43605081539</v>
      </c>
      <c r="K181" s="12">
        <f t="shared" si="586"/>
        <v>203098.51052458608</v>
      </c>
      <c r="L181" s="12">
        <f t="shared" si="586"/>
        <v>193427.15288055816</v>
      </c>
      <c r="M181" s="12">
        <f t="shared" si="586"/>
        <v>184216.33607672204</v>
      </c>
      <c r="N181" s="12">
        <f t="shared" si="586"/>
        <v>175444.12959687816</v>
      </c>
      <c r="O181" s="12">
        <f t="shared" si="586"/>
        <v>167089.64723512204</v>
      </c>
      <c r="P181" s="12">
        <f t="shared" si="586"/>
        <v>159132.99736678289</v>
      </c>
      <c r="Q181" s="12">
        <f t="shared" si="586"/>
        <v>151555.23558741226</v>
      </c>
      <c r="R181" s="12">
        <f t="shared" si="586"/>
        <v>144338.31960705927</v>
      </c>
      <c r="S181" s="12">
        <f t="shared" si="586"/>
        <v>137465.0662924374</v>
      </c>
      <c r="T181" s="12">
        <f t="shared" si="586"/>
        <v>130919.11075470227</v>
      </c>
      <c r="U181" s="12">
        <f t="shared" si="586"/>
        <v>124684.86738543073</v>
      </c>
      <c r="V181" s="12">
        <f t="shared" si="586"/>
        <v>118747.49274802927</v>
      </c>
      <c r="W181" s="12">
        <f t="shared" si="586"/>
        <v>113092.85023621835</v>
      </c>
      <c r="X181" s="12">
        <f t="shared" si="586"/>
        <v>107707.47641544604</v>
      </c>
      <c r="Z181" s="5"/>
      <c r="AA181" s="4"/>
    </row>
    <row r="182" spans="1:27" ht="15.6" thickTop="1" thickBot="1" x14ac:dyDescent="0.35">
      <c r="A182" s="2"/>
      <c r="B182" s="2" t="s">
        <v>11</v>
      </c>
      <c r="C182" s="7">
        <f>X182</f>
        <v>3561450.4716910752</v>
      </c>
      <c r="D182" s="2"/>
      <c r="E182" s="12">
        <f>E181</f>
        <v>272171.42857142858</v>
      </c>
      <c r="F182" s="12">
        <f t="shared" ref="F182:X182" si="587">E182+F181</f>
        <v>531382.31292517006</v>
      </c>
      <c r="G182" s="12">
        <f t="shared" si="587"/>
        <v>778249.82183349528</v>
      </c>
      <c r="H182" s="12">
        <f t="shared" si="587"/>
        <v>1013361.7350795192</v>
      </c>
      <c r="I182" s="12">
        <f t="shared" si="587"/>
        <v>1237277.8429328753</v>
      </c>
      <c r="J182" s="12">
        <f t="shared" si="587"/>
        <v>1450531.2789836908</v>
      </c>
      <c r="K182" s="12">
        <f t="shared" si="587"/>
        <v>1653629.7895082769</v>
      </c>
      <c r="L182" s="12">
        <f t="shared" si="587"/>
        <v>1847056.9423888349</v>
      </c>
      <c r="M182" s="12">
        <f t="shared" si="587"/>
        <v>2031273.2784655569</v>
      </c>
      <c r="N182" s="12">
        <f t="shared" si="587"/>
        <v>2206717.4080624352</v>
      </c>
      <c r="O182" s="12">
        <f t="shared" si="587"/>
        <v>2373807.0552975573</v>
      </c>
      <c r="P182" s="12">
        <f t="shared" si="587"/>
        <v>2532940.05266434</v>
      </c>
      <c r="Q182" s="12">
        <f t="shared" si="587"/>
        <v>2684495.288251752</v>
      </c>
      <c r="R182" s="12">
        <f t="shared" si="587"/>
        <v>2828833.6078588115</v>
      </c>
      <c r="S182" s="12">
        <f t="shared" si="587"/>
        <v>2966298.6741512488</v>
      </c>
      <c r="T182" s="12">
        <f t="shared" si="587"/>
        <v>3097217.784905951</v>
      </c>
      <c r="U182" s="12">
        <f t="shared" si="587"/>
        <v>3221902.6522913817</v>
      </c>
      <c r="V182" s="12">
        <f t="shared" si="587"/>
        <v>3340650.1450394108</v>
      </c>
      <c r="W182" s="12">
        <f t="shared" si="587"/>
        <v>3453742.9952756292</v>
      </c>
      <c r="X182" s="13">
        <f t="shared" si="587"/>
        <v>3561450.4716910752</v>
      </c>
    </row>
    <row r="183" spans="1:27" ht="15" thickTop="1" x14ac:dyDescent="0.3">
      <c r="B183" s="2" t="s">
        <v>132</v>
      </c>
      <c r="C183" s="15">
        <f>'3.scen. - Novadi'!$O$29</f>
        <v>186300</v>
      </c>
      <c r="E183" s="12">
        <f>$C183</f>
        <v>186300</v>
      </c>
      <c r="F183" s="12">
        <f t="shared" ref="F183:X183" si="588">$C183</f>
        <v>186300</v>
      </c>
      <c r="G183" s="12">
        <f t="shared" si="588"/>
        <v>186300</v>
      </c>
      <c r="H183" s="12">
        <f t="shared" si="588"/>
        <v>186300</v>
      </c>
      <c r="I183" s="12">
        <f t="shared" si="588"/>
        <v>186300</v>
      </c>
      <c r="J183" s="12">
        <f t="shared" si="588"/>
        <v>186300</v>
      </c>
      <c r="K183" s="12">
        <f t="shared" si="588"/>
        <v>186300</v>
      </c>
      <c r="L183" s="12">
        <f t="shared" si="588"/>
        <v>186300</v>
      </c>
      <c r="M183" s="12">
        <f t="shared" si="588"/>
        <v>186300</v>
      </c>
      <c r="N183" s="12">
        <f t="shared" si="588"/>
        <v>186300</v>
      </c>
      <c r="O183" s="12">
        <f t="shared" si="588"/>
        <v>186300</v>
      </c>
      <c r="P183" s="12">
        <f t="shared" si="588"/>
        <v>186300</v>
      </c>
      <c r="Q183" s="12">
        <f t="shared" si="588"/>
        <v>186300</v>
      </c>
      <c r="R183" s="12">
        <f t="shared" si="588"/>
        <v>186300</v>
      </c>
      <c r="S183" s="12">
        <f t="shared" si="588"/>
        <v>186300</v>
      </c>
      <c r="T183" s="12">
        <f t="shared" si="588"/>
        <v>186300</v>
      </c>
      <c r="U183" s="12">
        <f t="shared" si="588"/>
        <v>186300</v>
      </c>
      <c r="V183" s="12">
        <f t="shared" si="588"/>
        <v>186300</v>
      </c>
      <c r="W183" s="12">
        <f t="shared" si="588"/>
        <v>186300</v>
      </c>
      <c r="X183" s="12">
        <f t="shared" si="588"/>
        <v>186300</v>
      </c>
    </row>
    <row r="184" spans="1:27" ht="15" thickBot="1" x14ac:dyDescent="0.35">
      <c r="B184" s="2" t="s">
        <v>10</v>
      </c>
      <c r="E184" s="12">
        <f t="shared" ref="E184:X184" si="589">E183/E$3</f>
        <v>177428.57142857142</v>
      </c>
      <c r="F184" s="12">
        <f t="shared" si="589"/>
        <v>168979.59183673467</v>
      </c>
      <c r="G184" s="12">
        <f t="shared" si="589"/>
        <v>160932.94460641398</v>
      </c>
      <c r="H184" s="12">
        <f t="shared" si="589"/>
        <v>153269.47105372758</v>
      </c>
      <c r="I184" s="12">
        <f t="shared" si="589"/>
        <v>145970.92481307389</v>
      </c>
      <c r="J184" s="12">
        <f t="shared" si="589"/>
        <v>139019.92839340368</v>
      </c>
      <c r="K184" s="12">
        <f t="shared" si="589"/>
        <v>132399.9318032416</v>
      </c>
      <c r="L184" s="12">
        <f t="shared" si="589"/>
        <v>126095.17314594438</v>
      </c>
      <c r="M184" s="12">
        <f t="shared" si="589"/>
        <v>120090.6410913756</v>
      </c>
      <c r="N184" s="12">
        <f t="shared" si="589"/>
        <v>114372.03913464343</v>
      </c>
      <c r="O184" s="12">
        <f t="shared" si="589"/>
        <v>108925.75155680325</v>
      </c>
      <c r="P184" s="12">
        <f t="shared" si="589"/>
        <v>103738.81100647929</v>
      </c>
      <c r="Q184" s="12">
        <f t="shared" si="589"/>
        <v>98798.867625218365</v>
      </c>
      <c r="R184" s="12">
        <f t="shared" si="589"/>
        <v>94094.159643065097</v>
      </c>
      <c r="S184" s="12">
        <f t="shared" si="589"/>
        <v>89613.4853743477</v>
      </c>
      <c r="T184" s="12">
        <f t="shared" si="589"/>
        <v>85346.176546997813</v>
      </c>
      <c r="U184" s="12">
        <f t="shared" si="589"/>
        <v>81282.072901902662</v>
      </c>
      <c r="V184" s="12">
        <f t="shared" si="589"/>
        <v>77411.49800181207</v>
      </c>
      <c r="W184" s="12">
        <f t="shared" si="589"/>
        <v>73725.236192201977</v>
      </c>
      <c r="X184" s="12">
        <f t="shared" si="589"/>
        <v>70214.510659239968</v>
      </c>
    </row>
    <row r="185" spans="1:27" ht="15.6" thickTop="1" thickBot="1" x14ac:dyDescent="0.35">
      <c r="B185" s="2" t="s">
        <v>11</v>
      </c>
      <c r="C185" s="7">
        <f>X185</f>
        <v>2321709.7868151991</v>
      </c>
      <c r="E185" s="12">
        <f>E184</f>
        <v>177428.57142857142</v>
      </c>
      <c r="F185" s="12">
        <f>E185+F184</f>
        <v>346408.1632653061</v>
      </c>
      <c r="G185" s="12">
        <f t="shared" ref="G185" si="590">F185+G184</f>
        <v>507341.1078717201</v>
      </c>
      <c r="H185" s="12">
        <f t="shared" ref="H185" si="591">G185+H184</f>
        <v>660610.57892544765</v>
      </c>
      <c r="I185" s="12">
        <f t="shared" ref="I185" si="592">H185+I184</f>
        <v>806581.5037385216</v>
      </c>
      <c r="J185" s="12">
        <f t="shared" ref="J185" si="593">I185+J184</f>
        <v>945601.43213192525</v>
      </c>
      <c r="K185" s="12">
        <f t="shared" ref="K185" si="594">J185+K184</f>
        <v>1078001.363935167</v>
      </c>
      <c r="L185" s="12">
        <f t="shared" ref="L185" si="595">K185+L184</f>
        <v>1204096.5370811115</v>
      </c>
      <c r="M185" s="12">
        <f t="shared" ref="M185" si="596">L185+M184</f>
        <v>1324187.1781724871</v>
      </c>
      <c r="N185" s="12">
        <f t="shared" ref="N185" si="597">M185+N184</f>
        <v>1438559.2173071306</v>
      </c>
      <c r="O185" s="12">
        <f t="shared" ref="O185" si="598">N185+O184</f>
        <v>1547484.9688639338</v>
      </c>
      <c r="P185" s="12">
        <f t="shared" ref="P185" si="599">O185+P184</f>
        <v>1651223.779870413</v>
      </c>
      <c r="Q185" s="12">
        <f t="shared" ref="Q185" si="600">P185+Q184</f>
        <v>1750022.6474956314</v>
      </c>
      <c r="R185" s="12">
        <f t="shared" ref="R185" si="601">Q185+R184</f>
        <v>1844116.8071386965</v>
      </c>
      <c r="S185" s="12">
        <f t="shared" ref="S185" si="602">R185+S184</f>
        <v>1933730.2925130443</v>
      </c>
      <c r="T185" s="12">
        <f t="shared" ref="T185" si="603">S185+T184</f>
        <v>2019076.4690600422</v>
      </c>
      <c r="U185" s="12">
        <f t="shared" ref="U185" si="604">T185+U184</f>
        <v>2100358.5419619447</v>
      </c>
      <c r="V185" s="12">
        <f t="shared" ref="V185" si="605">U185+V184</f>
        <v>2177770.0399637567</v>
      </c>
      <c r="W185" s="12">
        <f t="shared" ref="W185" si="606">V185+W184</f>
        <v>2251495.2761559589</v>
      </c>
      <c r="X185" s="13">
        <f t="shared" ref="X185" si="607">W185+X184</f>
        <v>2321709.7868151991</v>
      </c>
    </row>
    <row r="186" spans="1:27" ht="15" thickTop="1" x14ac:dyDescent="0.3"/>
    <row r="187" spans="1:27" x14ac:dyDescent="0.3">
      <c r="A187" s="2">
        <f>A180+1</f>
        <v>30</v>
      </c>
      <c r="B187" s="2" t="s">
        <v>131</v>
      </c>
      <c r="C187" s="14">
        <f>'3.scen. - Novadi'!$S$30</f>
        <v>387210</v>
      </c>
      <c r="D187" s="1"/>
      <c r="E187" s="12">
        <f t="shared" ref="E187:J187" si="608">$C187</f>
        <v>387210</v>
      </c>
      <c r="F187" s="12">
        <f t="shared" si="608"/>
        <v>387210</v>
      </c>
      <c r="G187" s="12">
        <f t="shared" si="608"/>
        <v>387210</v>
      </c>
      <c r="H187" s="12">
        <f t="shared" si="608"/>
        <v>387210</v>
      </c>
      <c r="I187" s="12">
        <f t="shared" si="608"/>
        <v>387210</v>
      </c>
      <c r="J187" s="12">
        <f t="shared" si="608"/>
        <v>387210</v>
      </c>
      <c r="K187" s="12">
        <f t="shared" ref="K187:X187" si="609">$C187</f>
        <v>387210</v>
      </c>
      <c r="L187" s="12">
        <f t="shared" si="609"/>
        <v>387210</v>
      </c>
      <c r="M187" s="12">
        <f t="shared" si="609"/>
        <v>387210</v>
      </c>
      <c r="N187" s="12">
        <f t="shared" si="609"/>
        <v>387210</v>
      </c>
      <c r="O187" s="12">
        <f t="shared" si="609"/>
        <v>387210</v>
      </c>
      <c r="P187" s="12">
        <f t="shared" si="609"/>
        <v>387210</v>
      </c>
      <c r="Q187" s="12">
        <f t="shared" si="609"/>
        <v>387210</v>
      </c>
      <c r="R187" s="12">
        <f t="shared" si="609"/>
        <v>387210</v>
      </c>
      <c r="S187" s="12">
        <f t="shared" si="609"/>
        <v>387210</v>
      </c>
      <c r="T187" s="12">
        <f t="shared" si="609"/>
        <v>387210</v>
      </c>
      <c r="U187" s="12">
        <f t="shared" si="609"/>
        <v>387210</v>
      </c>
      <c r="V187" s="12">
        <f t="shared" si="609"/>
        <v>387210</v>
      </c>
      <c r="W187" s="12">
        <f t="shared" si="609"/>
        <v>387210</v>
      </c>
      <c r="X187" s="12">
        <f t="shared" si="609"/>
        <v>387210</v>
      </c>
    </row>
    <row r="188" spans="1:27" ht="15" thickBot="1" x14ac:dyDescent="0.35">
      <c r="A188" s="2"/>
      <c r="B188" s="2" t="s">
        <v>10</v>
      </c>
      <c r="C188" s="2"/>
      <c r="D188" s="2"/>
      <c r="E188" s="12">
        <f t="shared" ref="E188:X188" si="610">E187/E$3</f>
        <v>368771.42857142858</v>
      </c>
      <c r="F188" s="12">
        <f t="shared" si="610"/>
        <v>351210.88435374148</v>
      </c>
      <c r="G188" s="12">
        <f t="shared" si="610"/>
        <v>334486.5565273728</v>
      </c>
      <c r="H188" s="12">
        <f t="shared" si="610"/>
        <v>318558.62526416458</v>
      </c>
      <c r="I188" s="12">
        <f t="shared" si="610"/>
        <v>303389.16691825195</v>
      </c>
      <c r="J188" s="12">
        <f t="shared" si="610"/>
        <v>288942.06373166852</v>
      </c>
      <c r="K188" s="12">
        <f t="shared" si="610"/>
        <v>275182.91783968429</v>
      </c>
      <c r="L188" s="12">
        <f t="shared" si="610"/>
        <v>262078.9693711279</v>
      </c>
      <c r="M188" s="12">
        <f t="shared" si="610"/>
        <v>249599.01844869321</v>
      </c>
      <c r="N188" s="12">
        <f t="shared" si="610"/>
        <v>237713.35090351736</v>
      </c>
      <c r="O188" s="12">
        <f t="shared" si="610"/>
        <v>226393.66752715936</v>
      </c>
      <c r="P188" s="12">
        <f t="shared" si="610"/>
        <v>215613.01669253272</v>
      </c>
      <c r="Q188" s="12">
        <f t="shared" si="610"/>
        <v>205345.73018336447</v>
      </c>
      <c r="R188" s="12">
        <f t="shared" si="610"/>
        <v>195567.36207939472</v>
      </c>
      <c r="S188" s="12">
        <f t="shared" si="610"/>
        <v>186254.6305518045</v>
      </c>
      <c r="T188" s="12">
        <f t="shared" si="610"/>
        <v>177385.36243028997</v>
      </c>
      <c r="U188" s="12">
        <f t="shared" si="610"/>
        <v>168938.44040979995</v>
      </c>
      <c r="V188" s="12">
        <f t="shared" si="610"/>
        <v>160893.75277123807</v>
      </c>
      <c r="W188" s="12">
        <f t="shared" si="610"/>
        <v>153232.14549641722</v>
      </c>
      <c r="X188" s="12">
        <f t="shared" si="610"/>
        <v>145935.37666325446</v>
      </c>
      <c r="Z188" s="5"/>
      <c r="AA188" s="4"/>
    </row>
    <row r="189" spans="1:27" ht="15.6" thickTop="1" thickBot="1" x14ac:dyDescent="0.35">
      <c r="A189" s="2"/>
      <c r="B189" s="2" t="s">
        <v>11</v>
      </c>
      <c r="C189" s="7">
        <f>X189</f>
        <v>4825492.4667349057</v>
      </c>
      <c r="D189" s="2"/>
      <c r="E189" s="12">
        <f>E188</f>
        <v>368771.42857142858</v>
      </c>
      <c r="F189" s="12">
        <f t="shared" ref="F189:X189" si="611">E189+F188</f>
        <v>719982.31292517006</v>
      </c>
      <c r="G189" s="12">
        <f t="shared" si="611"/>
        <v>1054468.8694525429</v>
      </c>
      <c r="H189" s="12">
        <f t="shared" si="611"/>
        <v>1373027.4947167074</v>
      </c>
      <c r="I189" s="12">
        <f t="shared" si="611"/>
        <v>1676416.6616349593</v>
      </c>
      <c r="J189" s="12">
        <f t="shared" si="611"/>
        <v>1965358.7253666278</v>
      </c>
      <c r="K189" s="12">
        <f t="shared" si="611"/>
        <v>2240541.6432063123</v>
      </c>
      <c r="L189" s="12">
        <f t="shared" si="611"/>
        <v>2502620.6125774402</v>
      </c>
      <c r="M189" s="12">
        <f t="shared" si="611"/>
        <v>2752219.6310261334</v>
      </c>
      <c r="N189" s="12">
        <f t="shared" si="611"/>
        <v>2989932.981929651</v>
      </c>
      <c r="O189" s="12">
        <f t="shared" si="611"/>
        <v>3216326.6494568102</v>
      </c>
      <c r="P189" s="12">
        <f t="shared" si="611"/>
        <v>3431939.6661493429</v>
      </c>
      <c r="Q189" s="12">
        <f t="shared" si="611"/>
        <v>3637285.3963327073</v>
      </c>
      <c r="R189" s="12">
        <f t="shared" si="611"/>
        <v>3832852.7584121018</v>
      </c>
      <c r="S189" s="12">
        <f t="shared" si="611"/>
        <v>4019107.3889639061</v>
      </c>
      <c r="T189" s="12">
        <f t="shared" si="611"/>
        <v>4196492.7513941964</v>
      </c>
      <c r="U189" s="12">
        <f t="shared" si="611"/>
        <v>4365431.1918039965</v>
      </c>
      <c r="V189" s="12">
        <f t="shared" si="611"/>
        <v>4526324.9445752343</v>
      </c>
      <c r="W189" s="12">
        <f t="shared" si="611"/>
        <v>4679557.0900716512</v>
      </c>
      <c r="X189" s="13">
        <f t="shared" si="611"/>
        <v>4825492.4667349057</v>
      </c>
    </row>
    <row r="190" spans="1:27" ht="15" thickTop="1" x14ac:dyDescent="0.3">
      <c r="B190" s="2" t="s">
        <v>132</v>
      </c>
      <c r="C190" s="15">
        <f>'3.scen. - Novadi'!$O$30</f>
        <v>347250</v>
      </c>
      <c r="E190" s="12">
        <f>$C190</f>
        <v>347250</v>
      </c>
      <c r="F190" s="12">
        <f t="shared" ref="F190:X190" si="612">$C190</f>
        <v>347250</v>
      </c>
      <c r="G190" s="12">
        <f t="shared" si="612"/>
        <v>347250</v>
      </c>
      <c r="H190" s="12">
        <f t="shared" si="612"/>
        <v>347250</v>
      </c>
      <c r="I190" s="12">
        <f t="shared" si="612"/>
        <v>347250</v>
      </c>
      <c r="J190" s="12">
        <f t="shared" si="612"/>
        <v>347250</v>
      </c>
      <c r="K190" s="12">
        <f t="shared" si="612"/>
        <v>347250</v>
      </c>
      <c r="L190" s="12">
        <f t="shared" si="612"/>
        <v>347250</v>
      </c>
      <c r="M190" s="12">
        <f t="shared" si="612"/>
        <v>347250</v>
      </c>
      <c r="N190" s="12">
        <f t="shared" si="612"/>
        <v>347250</v>
      </c>
      <c r="O190" s="12">
        <f t="shared" si="612"/>
        <v>347250</v>
      </c>
      <c r="P190" s="12">
        <f t="shared" si="612"/>
        <v>347250</v>
      </c>
      <c r="Q190" s="12">
        <f t="shared" si="612"/>
        <v>347250</v>
      </c>
      <c r="R190" s="12">
        <f t="shared" si="612"/>
        <v>347250</v>
      </c>
      <c r="S190" s="12">
        <f t="shared" si="612"/>
        <v>347250</v>
      </c>
      <c r="T190" s="12">
        <f t="shared" si="612"/>
        <v>347250</v>
      </c>
      <c r="U190" s="12">
        <f t="shared" si="612"/>
        <v>347250</v>
      </c>
      <c r="V190" s="12">
        <f t="shared" si="612"/>
        <v>347250</v>
      </c>
      <c r="W190" s="12">
        <f t="shared" si="612"/>
        <v>347250</v>
      </c>
      <c r="X190" s="12">
        <f t="shared" si="612"/>
        <v>347250</v>
      </c>
    </row>
    <row r="191" spans="1:27" ht="15" thickBot="1" x14ac:dyDescent="0.35">
      <c r="B191" s="2" t="s">
        <v>10</v>
      </c>
      <c r="E191" s="12">
        <f t="shared" ref="E191:X191" si="613">E190/E$3</f>
        <v>330714.28571428568</v>
      </c>
      <c r="F191" s="12">
        <f t="shared" si="613"/>
        <v>314965.98639455781</v>
      </c>
      <c r="G191" s="12">
        <f t="shared" si="613"/>
        <v>299967.60609005502</v>
      </c>
      <c r="H191" s="12">
        <f t="shared" si="613"/>
        <v>285683.43437148095</v>
      </c>
      <c r="I191" s="12">
        <f t="shared" si="613"/>
        <v>272079.46130617231</v>
      </c>
      <c r="J191" s="12">
        <f t="shared" si="613"/>
        <v>259123.29648206886</v>
      </c>
      <c r="K191" s="12">
        <f t="shared" si="613"/>
        <v>246784.09188768463</v>
      </c>
      <c r="L191" s="12">
        <f t="shared" si="613"/>
        <v>235032.46846446156</v>
      </c>
      <c r="M191" s="12">
        <f t="shared" si="613"/>
        <v>223840.44615663003</v>
      </c>
      <c r="N191" s="12">
        <f t="shared" si="613"/>
        <v>213181.3772920286</v>
      </c>
      <c r="O191" s="12">
        <f t="shared" si="613"/>
        <v>203029.88313526532</v>
      </c>
      <c r="P191" s="12">
        <f t="shared" si="613"/>
        <v>193361.79346215745</v>
      </c>
      <c r="Q191" s="12">
        <f t="shared" si="613"/>
        <v>184154.0890115785</v>
      </c>
      <c r="R191" s="12">
        <f t="shared" si="613"/>
        <v>175384.8466776938</v>
      </c>
      <c r="S191" s="12">
        <f t="shared" si="613"/>
        <v>167033.18731208931</v>
      </c>
      <c r="T191" s="12">
        <f t="shared" si="613"/>
        <v>159079.22601151362</v>
      </c>
      <c r="U191" s="12">
        <f t="shared" si="613"/>
        <v>151504.02477287012</v>
      </c>
      <c r="V191" s="12">
        <f t="shared" si="613"/>
        <v>144289.54740273344</v>
      </c>
      <c r="W191" s="12">
        <f t="shared" si="613"/>
        <v>137418.61657403185</v>
      </c>
      <c r="X191" s="12">
        <f t="shared" si="613"/>
        <v>130874.87292764937</v>
      </c>
    </row>
    <row r="192" spans="1:27" ht="15.6" thickTop="1" thickBot="1" x14ac:dyDescent="0.35">
      <c r="B192" s="2" t="s">
        <v>11</v>
      </c>
      <c r="C192" s="7">
        <f>X192</f>
        <v>4327502.541447008</v>
      </c>
      <c r="E192" s="12">
        <f>E191</f>
        <v>330714.28571428568</v>
      </c>
      <c r="F192" s="12">
        <f>E192+F191</f>
        <v>645680.27210884355</v>
      </c>
      <c r="G192" s="12">
        <f t="shared" ref="G192" si="614">F192+G191</f>
        <v>945647.87819889863</v>
      </c>
      <c r="H192" s="12">
        <f t="shared" ref="H192" si="615">G192+H191</f>
        <v>1231331.3125703796</v>
      </c>
      <c r="I192" s="12">
        <f t="shared" ref="I192" si="616">H192+I191</f>
        <v>1503410.773876552</v>
      </c>
      <c r="J192" s="12">
        <f t="shared" ref="J192" si="617">I192+J191</f>
        <v>1762534.070358621</v>
      </c>
      <c r="K192" s="12">
        <f t="shared" ref="K192" si="618">J192+K191</f>
        <v>2009318.1622463055</v>
      </c>
      <c r="L192" s="12">
        <f t="shared" ref="L192" si="619">K192+L191</f>
        <v>2244350.6307107671</v>
      </c>
      <c r="M192" s="12">
        <f t="shared" ref="M192" si="620">L192+M191</f>
        <v>2468191.0768673969</v>
      </c>
      <c r="N192" s="12">
        <f t="shared" ref="N192" si="621">M192+N191</f>
        <v>2681372.4541594256</v>
      </c>
      <c r="O192" s="12">
        <f t="shared" ref="O192" si="622">N192+O191</f>
        <v>2884402.3372946908</v>
      </c>
      <c r="P192" s="12">
        <f t="shared" ref="P192" si="623">O192+P191</f>
        <v>3077764.130756848</v>
      </c>
      <c r="Q192" s="12">
        <f t="shared" ref="Q192" si="624">P192+Q191</f>
        <v>3261918.2197684264</v>
      </c>
      <c r="R192" s="12">
        <f t="shared" ref="R192" si="625">Q192+R191</f>
        <v>3437303.0664461204</v>
      </c>
      <c r="S192" s="12">
        <f t="shared" ref="S192" si="626">R192+S191</f>
        <v>3604336.2537582098</v>
      </c>
      <c r="T192" s="12">
        <f t="shared" ref="T192" si="627">S192+T191</f>
        <v>3763415.4797697235</v>
      </c>
      <c r="U192" s="12">
        <f t="shared" ref="U192" si="628">T192+U191</f>
        <v>3914919.5045425938</v>
      </c>
      <c r="V192" s="12">
        <f t="shared" ref="V192" si="629">U192+V191</f>
        <v>4059209.0519453273</v>
      </c>
      <c r="W192" s="12">
        <f t="shared" ref="W192" si="630">V192+W191</f>
        <v>4196627.6685193591</v>
      </c>
      <c r="X192" s="13">
        <f t="shared" ref="X192" si="631">W192+X191</f>
        <v>4327502.541447008</v>
      </c>
    </row>
    <row r="193" spans="1:27" ht="15" thickTop="1" x14ac:dyDescent="0.3"/>
    <row r="194" spans="1:27" x14ac:dyDescent="0.3">
      <c r="A194" s="2">
        <f>A187+1</f>
        <v>31</v>
      </c>
      <c r="B194" s="2" t="s">
        <v>131</v>
      </c>
      <c r="C194" s="14">
        <f>'3.scen. - Novadi'!$S$31</f>
        <v>0</v>
      </c>
      <c r="D194" s="1"/>
      <c r="E194" s="12">
        <f t="shared" ref="E194:J194" si="632">$C194</f>
        <v>0</v>
      </c>
      <c r="F194" s="12">
        <f t="shared" si="632"/>
        <v>0</v>
      </c>
      <c r="G194" s="12">
        <f t="shared" si="632"/>
        <v>0</v>
      </c>
      <c r="H194" s="12">
        <f t="shared" si="632"/>
        <v>0</v>
      </c>
      <c r="I194" s="12">
        <f t="shared" si="632"/>
        <v>0</v>
      </c>
      <c r="J194" s="12">
        <f t="shared" si="632"/>
        <v>0</v>
      </c>
      <c r="K194" s="12">
        <f t="shared" ref="K194:X194" si="633">$C194</f>
        <v>0</v>
      </c>
      <c r="L194" s="12">
        <f t="shared" si="633"/>
        <v>0</v>
      </c>
      <c r="M194" s="12">
        <f t="shared" si="633"/>
        <v>0</v>
      </c>
      <c r="N194" s="12">
        <f t="shared" si="633"/>
        <v>0</v>
      </c>
      <c r="O194" s="12">
        <f t="shared" si="633"/>
        <v>0</v>
      </c>
      <c r="P194" s="12">
        <f t="shared" si="633"/>
        <v>0</v>
      </c>
      <c r="Q194" s="12">
        <f t="shared" si="633"/>
        <v>0</v>
      </c>
      <c r="R194" s="12">
        <f t="shared" si="633"/>
        <v>0</v>
      </c>
      <c r="S194" s="12">
        <f t="shared" si="633"/>
        <v>0</v>
      </c>
      <c r="T194" s="12">
        <f t="shared" si="633"/>
        <v>0</v>
      </c>
      <c r="U194" s="12">
        <f t="shared" si="633"/>
        <v>0</v>
      </c>
      <c r="V194" s="12">
        <f t="shared" si="633"/>
        <v>0</v>
      </c>
      <c r="W194" s="12">
        <f t="shared" si="633"/>
        <v>0</v>
      </c>
      <c r="X194" s="12">
        <f t="shared" si="633"/>
        <v>0</v>
      </c>
    </row>
    <row r="195" spans="1:27" ht="15" thickBot="1" x14ac:dyDescent="0.35">
      <c r="A195" s="2"/>
      <c r="B195" s="2" t="s">
        <v>10</v>
      </c>
      <c r="C195" s="2"/>
      <c r="D195" s="2"/>
      <c r="E195" s="12">
        <f t="shared" ref="E195:X195" si="634">E194/E$3</f>
        <v>0</v>
      </c>
      <c r="F195" s="12">
        <f t="shared" si="634"/>
        <v>0</v>
      </c>
      <c r="G195" s="12">
        <f t="shared" si="634"/>
        <v>0</v>
      </c>
      <c r="H195" s="12">
        <f t="shared" si="634"/>
        <v>0</v>
      </c>
      <c r="I195" s="12">
        <f t="shared" si="634"/>
        <v>0</v>
      </c>
      <c r="J195" s="12">
        <f t="shared" si="634"/>
        <v>0</v>
      </c>
      <c r="K195" s="12">
        <f t="shared" si="634"/>
        <v>0</v>
      </c>
      <c r="L195" s="12">
        <f t="shared" si="634"/>
        <v>0</v>
      </c>
      <c r="M195" s="12">
        <f t="shared" si="634"/>
        <v>0</v>
      </c>
      <c r="N195" s="12">
        <f t="shared" si="634"/>
        <v>0</v>
      </c>
      <c r="O195" s="12">
        <f t="shared" si="634"/>
        <v>0</v>
      </c>
      <c r="P195" s="12">
        <f t="shared" si="634"/>
        <v>0</v>
      </c>
      <c r="Q195" s="12">
        <f t="shared" si="634"/>
        <v>0</v>
      </c>
      <c r="R195" s="12">
        <f t="shared" si="634"/>
        <v>0</v>
      </c>
      <c r="S195" s="12">
        <f t="shared" si="634"/>
        <v>0</v>
      </c>
      <c r="T195" s="12">
        <f t="shared" si="634"/>
        <v>0</v>
      </c>
      <c r="U195" s="12">
        <f t="shared" si="634"/>
        <v>0</v>
      </c>
      <c r="V195" s="12">
        <f t="shared" si="634"/>
        <v>0</v>
      </c>
      <c r="W195" s="12">
        <f t="shared" si="634"/>
        <v>0</v>
      </c>
      <c r="X195" s="12">
        <f t="shared" si="634"/>
        <v>0</v>
      </c>
      <c r="Z195" s="5"/>
      <c r="AA195" s="4"/>
    </row>
    <row r="196" spans="1:27" ht="15.6" thickTop="1" thickBot="1" x14ac:dyDescent="0.35">
      <c r="A196" s="2"/>
      <c r="B196" s="2" t="s">
        <v>11</v>
      </c>
      <c r="C196" s="7">
        <f>X196</f>
        <v>0</v>
      </c>
      <c r="D196" s="2"/>
      <c r="E196" s="12">
        <f>E195</f>
        <v>0</v>
      </c>
      <c r="F196" s="12">
        <f t="shared" ref="F196:X196" si="635">E196+F195</f>
        <v>0</v>
      </c>
      <c r="G196" s="12">
        <f t="shared" si="635"/>
        <v>0</v>
      </c>
      <c r="H196" s="12">
        <f t="shared" si="635"/>
        <v>0</v>
      </c>
      <c r="I196" s="12">
        <f t="shared" si="635"/>
        <v>0</v>
      </c>
      <c r="J196" s="12">
        <f t="shared" si="635"/>
        <v>0</v>
      </c>
      <c r="K196" s="12">
        <f t="shared" si="635"/>
        <v>0</v>
      </c>
      <c r="L196" s="12">
        <f t="shared" si="635"/>
        <v>0</v>
      </c>
      <c r="M196" s="12">
        <f t="shared" si="635"/>
        <v>0</v>
      </c>
      <c r="N196" s="12">
        <f t="shared" si="635"/>
        <v>0</v>
      </c>
      <c r="O196" s="12">
        <f t="shared" si="635"/>
        <v>0</v>
      </c>
      <c r="P196" s="12">
        <f t="shared" si="635"/>
        <v>0</v>
      </c>
      <c r="Q196" s="12">
        <f t="shared" si="635"/>
        <v>0</v>
      </c>
      <c r="R196" s="12">
        <f t="shared" si="635"/>
        <v>0</v>
      </c>
      <c r="S196" s="12">
        <f t="shared" si="635"/>
        <v>0</v>
      </c>
      <c r="T196" s="12">
        <f t="shared" si="635"/>
        <v>0</v>
      </c>
      <c r="U196" s="12">
        <f t="shared" si="635"/>
        <v>0</v>
      </c>
      <c r="V196" s="12">
        <f t="shared" si="635"/>
        <v>0</v>
      </c>
      <c r="W196" s="12">
        <f t="shared" si="635"/>
        <v>0</v>
      </c>
      <c r="X196" s="13">
        <f t="shared" si="635"/>
        <v>0</v>
      </c>
    </row>
    <row r="197" spans="1:27" ht="15" thickTop="1" x14ac:dyDescent="0.3">
      <c r="B197" s="2" t="s">
        <v>132</v>
      </c>
      <c r="C197" s="15">
        <f>'3.scen. - Novadi'!$O$31</f>
        <v>141450</v>
      </c>
      <c r="E197" s="12">
        <f>$C197</f>
        <v>141450</v>
      </c>
      <c r="F197" s="12">
        <f t="shared" ref="F197:X197" si="636">$C197</f>
        <v>141450</v>
      </c>
      <c r="G197" s="12">
        <f t="shared" si="636"/>
        <v>141450</v>
      </c>
      <c r="H197" s="12">
        <f t="shared" si="636"/>
        <v>141450</v>
      </c>
      <c r="I197" s="12">
        <f t="shared" si="636"/>
        <v>141450</v>
      </c>
      <c r="J197" s="12">
        <f t="shared" si="636"/>
        <v>141450</v>
      </c>
      <c r="K197" s="12">
        <f t="shared" si="636"/>
        <v>141450</v>
      </c>
      <c r="L197" s="12">
        <f t="shared" si="636"/>
        <v>141450</v>
      </c>
      <c r="M197" s="12">
        <f t="shared" si="636"/>
        <v>141450</v>
      </c>
      <c r="N197" s="12">
        <f t="shared" si="636"/>
        <v>141450</v>
      </c>
      <c r="O197" s="12">
        <f t="shared" si="636"/>
        <v>141450</v>
      </c>
      <c r="P197" s="12">
        <f t="shared" si="636"/>
        <v>141450</v>
      </c>
      <c r="Q197" s="12">
        <f t="shared" si="636"/>
        <v>141450</v>
      </c>
      <c r="R197" s="12">
        <f t="shared" si="636"/>
        <v>141450</v>
      </c>
      <c r="S197" s="12">
        <f t="shared" si="636"/>
        <v>141450</v>
      </c>
      <c r="T197" s="12">
        <f t="shared" si="636"/>
        <v>141450</v>
      </c>
      <c r="U197" s="12">
        <f t="shared" si="636"/>
        <v>141450</v>
      </c>
      <c r="V197" s="12">
        <f t="shared" si="636"/>
        <v>141450</v>
      </c>
      <c r="W197" s="12">
        <f t="shared" si="636"/>
        <v>141450</v>
      </c>
      <c r="X197" s="12">
        <f t="shared" si="636"/>
        <v>141450</v>
      </c>
    </row>
    <row r="198" spans="1:27" ht="15" thickBot="1" x14ac:dyDescent="0.35">
      <c r="B198" s="2" t="s">
        <v>10</v>
      </c>
      <c r="E198" s="12">
        <f t="shared" ref="E198:X198" si="637">E197/E$3</f>
        <v>134714.28571428571</v>
      </c>
      <c r="F198" s="12">
        <f t="shared" si="637"/>
        <v>128299.31972789115</v>
      </c>
      <c r="G198" s="12">
        <f t="shared" si="637"/>
        <v>122189.82831227728</v>
      </c>
      <c r="H198" s="12">
        <f t="shared" si="637"/>
        <v>116371.26505931169</v>
      </c>
      <c r="I198" s="12">
        <f t="shared" si="637"/>
        <v>110829.77624696351</v>
      </c>
      <c r="J198" s="12">
        <f t="shared" si="637"/>
        <v>105552.16785425095</v>
      </c>
      <c r="K198" s="12">
        <f t="shared" si="637"/>
        <v>100525.87414690567</v>
      </c>
      <c r="L198" s="12">
        <f t="shared" si="637"/>
        <v>95738.927758957769</v>
      </c>
      <c r="M198" s="12">
        <f t="shared" si="637"/>
        <v>91179.931199007406</v>
      </c>
      <c r="N198" s="12">
        <f t="shared" si="637"/>
        <v>86838.02971334038</v>
      </c>
      <c r="O198" s="12">
        <f t="shared" si="637"/>
        <v>82702.88544127655</v>
      </c>
      <c r="P198" s="12">
        <f t="shared" si="637"/>
        <v>78764.652801215751</v>
      </c>
      <c r="Q198" s="12">
        <f t="shared" si="637"/>
        <v>75013.955048776901</v>
      </c>
      <c r="R198" s="12">
        <f t="shared" si="637"/>
        <v>71441.861951216095</v>
      </c>
      <c r="S198" s="12">
        <f t="shared" si="637"/>
        <v>68039.868524967707</v>
      </c>
      <c r="T198" s="12">
        <f t="shared" si="637"/>
        <v>64799.874785683525</v>
      </c>
      <c r="U198" s="12">
        <f t="shared" si="637"/>
        <v>61714.166462555731</v>
      </c>
      <c r="V198" s="12">
        <f t="shared" si="637"/>
        <v>58775.39663100546</v>
      </c>
      <c r="W198" s="12">
        <f t="shared" si="637"/>
        <v>55976.568220005196</v>
      </c>
      <c r="X198" s="12">
        <f t="shared" si="637"/>
        <v>53311.017352385898</v>
      </c>
    </row>
    <row r="199" spans="1:27" ht="15.6" thickTop="1" thickBot="1" x14ac:dyDescent="0.35">
      <c r="B199" s="2" t="s">
        <v>11</v>
      </c>
      <c r="C199" s="7">
        <f>X199</f>
        <v>1762779.6529522801</v>
      </c>
      <c r="E199" s="12">
        <f>E198</f>
        <v>134714.28571428571</v>
      </c>
      <c r="F199" s="12">
        <f>E199+F198</f>
        <v>263013.60544217686</v>
      </c>
      <c r="G199" s="12">
        <f t="shared" ref="G199" si="638">F199+G198</f>
        <v>385203.43375445413</v>
      </c>
      <c r="H199" s="12">
        <f t="shared" ref="H199" si="639">G199+H198</f>
        <v>501574.69881376583</v>
      </c>
      <c r="I199" s="12">
        <f t="shared" ref="I199" si="640">H199+I198</f>
        <v>612404.47506072931</v>
      </c>
      <c r="J199" s="12">
        <f t="shared" ref="J199" si="641">I199+J198</f>
        <v>717956.6429149803</v>
      </c>
      <c r="K199" s="12">
        <f t="shared" ref="K199" si="642">J199+K198</f>
        <v>818482.51706188591</v>
      </c>
      <c r="L199" s="12">
        <f t="shared" ref="L199" si="643">K199+L198</f>
        <v>914221.44482084364</v>
      </c>
      <c r="M199" s="12">
        <f t="shared" ref="M199" si="644">L199+M198</f>
        <v>1005401.3760198511</v>
      </c>
      <c r="N199" s="12">
        <f t="shared" ref="N199" si="645">M199+N198</f>
        <v>1092239.4057331914</v>
      </c>
      <c r="O199" s="12">
        <f t="shared" ref="O199" si="646">N199+O198</f>
        <v>1174942.2911744679</v>
      </c>
      <c r="P199" s="12">
        <f t="shared" ref="P199" si="647">O199+P198</f>
        <v>1253706.9439756835</v>
      </c>
      <c r="Q199" s="12">
        <f t="shared" ref="Q199" si="648">P199+Q198</f>
        <v>1328720.8990244605</v>
      </c>
      <c r="R199" s="12">
        <f t="shared" ref="R199" si="649">Q199+R198</f>
        <v>1400162.7609756766</v>
      </c>
      <c r="S199" s="12">
        <f t="shared" ref="S199" si="650">R199+S198</f>
        <v>1468202.6295006443</v>
      </c>
      <c r="T199" s="12">
        <f t="shared" ref="T199" si="651">S199+T198</f>
        <v>1533002.5042863279</v>
      </c>
      <c r="U199" s="12">
        <f t="shared" ref="U199" si="652">T199+U198</f>
        <v>1594716.6707488836</v>
      </c>
      <c r="V199" s="12">
        <f t="shared" ref="V199" si="653">U199+V198</f>
        <v>1653492.0673798891</v>
      </c>
      <c r="W199" s="12">
        <f t="shared" ref="W199" si="654">V199+W198</f>
        <v>1709468.6355998942</v>
      </c>
      <c r="X199" s="13">
        <f t="shared" ref="X199" si="655">W199+X198</f>
        <v>1762779.6529522801</v>
      </c>
    </row>
    <row r="200" spans="1:27" ht="15" thickTop="1" x14ac:dyDescent="0.3"/>
    <row r="201" spans="1:27" x14ac:dyDescent="0.3">
      <c r="A201" s="2">
        <f>A194+1</f>
        <v>32</v>
      </c>
      <c r="B201" s="2" t="s">
        <v>131</v>
      </c>
      <c r="C201" s="14">
        <f>'3.scen. - Novadi'!$S$32</f>
        <v>752700</v>
      </c>
      <c r="D201" s="1"/>
      <c r="E201" s="12">
        <f t="shared" ref="E201:J201" si="656">$C201</f>
        <v>752700</v>
      </c>
      <c r="F201" s="12">
        <f t="shared" si="656"/>
        <v>752700</v>
      </c>
      <c r="G201" s="12">
        <f t="shared" si="656"/>
        <v>752700</v>
      </c>
      <c r="H201" s="12">
        <f t="shared" si="656"/>
        <v>752700</v>
      </c>
      <c r="I201" s="12">
        <f t="shared" si="656"/>
        <v>752700</v>
      </c>
      <c r="J201" s="12">
        <f t="shared" si="656"/>
        <v>752700</v>
      </c>
      <c r="K201" s="12">
        <f t="shared" ref="K201:X201" si="657">$C201</f>
        <v>752700</v>
      </c>
      <c r="L201" s="12">
        <f t="shared" si="657"/>
        <v>752700</v>
      </c>
      <c r="M201" s="12">
        <f t="shared" si="657"/>
        <v>752700</v>
      </c>
      <c r="N201" s="12">
        <f t="shared" si="657"/>
        <v>752700</v>
      </c>
      <c r="O201" s="12">
        <f t="shared" si="657"/>
        <v>752700</v>
      </c>
      <c r="P201" s="12">
        <f t="shared" si="657"/>
        <v>752700</v>
      </c>
      <c r="Q201" s="12">
        <f t="shared" si="657"/>
        <v>752700</v>
      </c>
      <c r="R201" s="12">
        <f t="shared" si="657"/>
        <v>752700</v>
      </c>
      <c r="S201" s="12">
        <f t="shared" si="657"/>
        <v>752700</v>
      </c>
      <c r="T201" s="12">
        <f t="shared" si="657"/>
        <v>752700</v>
      </c>
      <c r="U201" s="12">
        <f t="shared" si="657"/>
        <v>752700</v>
      </c>
      <c r="V201" s="12">
        <f t="shared" si="657"/>
        <v>752700</v>
      </c>
      <c r="W201" s="12">
        <f t="shared" si="657"/>
        <v>752700</v>
      </c>
      <c r="X201" s="12">
        <f t="shared" si="657"/>
        <v>752700</v>
      </c>
    </row>
    <row r="202" spans="1:27" ht="15" thickBot="1" x14ac:dyDescent="0.35">
      <c r="A202" s="2"/>
      <c r="B202" s="2" t="s">
        <v>10</v>
      </c>
      <c r="C202" s="2"/>
      <c r="D202" s="2"/>
      <c r="E202" s="12">
        <f t="shared" ref="E202:X202" si="658">E201/E$3</f>
        <v>716857.14285714284</v>
      </c>
      <c r="F202" s="12">
        <f t="shared" si="658"/>
        <v>682721.08843537408</v>
      </c>
      <c r="G202" s="12">
        <f t="shared" si="658"/>
        <v>650210.56041464198</v>
      </c>
      <c r="H202" s="12">
        <f t="shared" si="658"/>
        <v>619248.15277584945</v>
      </c>
      <c r="I202" s="12">
        <f t="shared" si="658"/>
        <v>589760.14550080895</v>
      </c>
      <c r="J202" s="12">
        <f t="shared" si="658"/>
        <v>561676.32904838945</v>
      </c>
      <c r="K202" s="12">
        <f t="shared" si="658"/>
        <v>534929.83718894236</v>
      </c>
      <c r="L202" s="12">
        <f t="shared" si="658"/>
        <v>509456.98779899266</v>
      </c>
      <c r="M202" s="12">
        <f t="shared" si="658"/>
        <v>485197.13123713585</v>
      </c>
      <c r="N202" s="12">
        <f t="shared" si="658"/>
        <v>462092.5059401294</v>
      </c>
      <c r="O202" s="12">
        <f t="shared" si="658"/>
        <v>440088.10089536133</v>
      </c>
      <c r="P202" s="12">
        <f t="shared" si="658"/>
        <v>419131.52466224885</v>
      </c>
      <c r="Q202" s="12">
        <f t="shared" si="658"/>
        <v>399172.88063071319</v>
      </c>
      <c r="R202" s="12">
        <f t="shared" si="658"/>
        <v>380164.64821972681</v>
      </c>
      <c r="S202" s="12">
        <f t="shared" si="658"/>
        <v>362061.56973307312</v>
      </c>
      <c r="T202" s="12">
        <f t="shared" si="658"/>
        <v>344820.54260292673</v>
      </c>
      <c r="U202" s="12">
        <f t="shared" si="658"/>
        <v>328400.51676469209</v>
      </c>
      <c r="V202" s="12">
        <f t="shared" si="658"/>
        <v>312762.39691875438</v>
      </c>
      <c r="W202" s="12">
        <f t="shared" si="658"/>
        <v>297868.94944643276</v>
      </c>
      <c r="X202" s="12">
        <f t="shared" si="658"/>
        <v>283684.71375850734</v>
      </c>
      <c r="Z202" s="5"/>
      <c r="AA202" s="4"/>
    </row>
    <row r="203" spans="1:27" ht="15.6" thickTop="1" thickBot="1" x14ac:dyDescent="0.35">
      <c r="A203" s="2"/>
      <c r="B203" s="2" t="s">
        <v>11</v>
      </c>
      <c r="C203" s="7">
        <f>X203</f>
        <v>9380305.7248298433</v>
      </c>
      <c r="D203" s="2"/>
      <c r="E203" s="12">
        <f>E202</f>
        <v>716857.14285714284</v>
      </c>
      <c r="F203" s="12">
        <f t="shared" ref="F203:X203" si="659">E203+F202</f>
        <v>1399578.2312925169</v>
      </c>
      <c r="G203" s="12">
        <f t="shared" si="659"/>
        <v>2049788.791707159</v>
      </c>
      <c r="H203" s="12">
        <f t="shared" si="659"/>
        <v>2669036.9444830082</v>
      </c>
      <c r="I203" s="12">
        <f t="shared" si="659"/>
        <v>3258797.0899838172</v>
      </c>
      <c r="J203" s="12">
        <f t="shared" si="659"/>
        <v>3820473.4190322068</v>
      </c>
      <c r="K203" s="12">
        <f t="shared" si="659"/>
        <v>4355403.2562211491</v>
      </c>
      <c r="L203" s="12">
        <f t="shared" si="659"/>
        <v>4864860.2440201417</v>
      </c>
      <c r="M203" s="12">
        <f t="shared" si="659"/>
        <v>5350057.3752572779</v>
      </c>
      <c r="N203" s="12">
        <f t="shared" si="659"/>
        <v>5812149.8811974069</v>
      </c>
      <c r="O203" s="12">
        <f t="shared" si="659"/>
        <v>6252237.982092768</v>
      </c>
      <c r="P203" s="12">
        <f t="shared" si="659"/>
        <v>6671369.5067550167</v>
      </c>
      <c r="Q203" s="12">
        <f t="shared" si="659"/>
        <v>7070542.3873857297</v>
      </c>
      <c r="R203" s="12">
        <f t="shared" si="659"/>
        <v>7450707.0356054567</v>
      </c>
      <c r="S203" s="12">
        <f t="shared" si="659"/>
        <v>7812768.6053385297</v>
      </c>
      <c r="T203" s="12">
        <f t="shared" si="659"/>
        <v>8157589.1479414562</v>
      </c>
      <c r="U203" s="12">
        <f t="shared" si="659"/>
        <v>8485989.6647061482</v>
      </c>
      <c r="V203" s="12">
        <f t="shared" si="659"/>
        <v>8798752.0616249032</v>
      </c>
      <c r="W203" s="12">
        <f t="shared" si="659"/>
        <v>9096621.0110713355</v>
      </c>
      <c r="X203" s="13">
        <f t="shared" si="659"/>
        <v>9380305.7248298433</v>
      </c>
    </row>
    <row r="204" spans="1:27" ht="15" thickTop="1" x14ac:dyDescent="0.3">
      <c r="B204" s="2" t="s">
        <v>132</v>
      </c>
      <c r="C204" s="15">
        <f>'3.scen. - Novadi'!$O$32</f>
        <v>698850</v>
      </c>
      <c r="E204" s="12">
        <f>$C204</f>
        <v>698850</v>
      </c>
      <c r="F204" s="12">
        <f t="shared" ref="F204:X204" si="660">$C204</f>
        <v>698850</v>
      </c>
      <c r="G204" s="12">
        <f t="shared" si="660"/>
        <v>698850</v>
      </c>
      <c r="H204" s="12">
        <f t="shared" si="660"/>
        <v>698850</v>
      </c>
      <c r="I204" s="12">
        <f t="shared" si="660"/>
        <v>698850</v>
      </c>
      <c r="J204" s="12">
        <f t="shared" si="660"/>
        <v>698850</v>
      </c>
      <c r="K204" s="12">
        <f t="shared" si="660"/>
        <v>698850</v>
      </c>
      <c r="L204" s="12">
        <f t="shared" si="660"/>
        <v>698850</v>
      </c>
      <c r="M204" s="12">
        <f t="shared" si="660"/>
        <v>698850</v>
      </c>
      <c r="N204" s="12">
        <f t="shared" si="660"/>
        <v>698850</v>
      </c>
      <c r="O204" s="12">
        <f t="shared" si="660"/>
        <v>698850</v>
      </c>
      <c r="P204" s="12">
        <f t="shared" si="660"/>
        <v>698850</v>
      </c>
      <c r="Q204" s="12">
        <f t="shared" si="660"/>
        <v>698850</v>
      </c>
      <c r="R204" s="12">
        <f t="shared" si="660"/>
        <v>698850</v>
      </c>
      <c r="S204" s="12">
        <f t="shared" si="660"/>
        <v>698850</v>
      </c>
      <c r="T204" s="12">
        <f t="shared" si="660"/>
        <v>698850</v>
      </c>
      <c r="U204" s="12">
        <f t="shared" si="660"/>
        <v>698850</v>
      </c>
      <c r="V204" s="12">
        <f t="shared" si="660"/>
        <v>698850</v>
      </c>
      <c r="W204" s="12">
        <f t="shared" si="660"/>
        <v>698850</v>
      </c>
      <c r="X204" s="12">
        <f t="shared" si="660"/>
        <v>698850</v>
      </c>
    </row>
    <row r="205" spans="1:27" ht="15" thickBot="1" x14ac:dyDescent="0.35">
      <c r="B205" s="2" t="s">
        <v>10</v>
      </c>
      <c r="E205" s="12">
        <f t="shared" ref="E205:X205" si="661">E204/E$3</f>
        <v>665571.42857142852</v>
      </c>
      <c r="F205" s="12">
        <f t="shared" si="661"/>
        <v>633877.55102040817</v>
      </c>
      <c r="G205" s="12">
        <f t="shared" si="661"/>
        <v>603692.90573372203</v>
      </c>
      <c r="H205" s="12">
        <f t="shared" si="661"/>
        <v>574945.62450830662</v>
      </c>
      <c r="I205" s="12">
        <f t="shared" si="661"/>
        <v>547567.26143648243</v>
      </c>
      <c r="J205" s="12">
        <f t="shared" si="661"/>
        <v>521492.62993950705</v>
      </c>
      <c r="K205" s="12">
        <f t="shared" si="661"/>
        <v>496659.6475614353</v>
      </c>
      <c r="L205" s="12">
        <f t="shared" si="661"/>
        <v>473009.18815374788</v>
      </c>
      <c r="M205" s="12">
        <f t="shared" si="661"/>
        <v>450484.9410988075</v>
      </c>
      <c r="N205" s="12">
        <f t="shared" si="661"/>
        <v>429033.27723695955</v>
      </c>
      <c r="O205" s="12">
        <f t="shared" si="661"/>
        <v>408603.1211780567</v>
      </c>
      <c r="P205" s="12">
        <f t="shared" si="661"/>
        <v>389145.82969338726</v>
      </c>
      <c r="Q205" s="12">
        <f t="shared" si="661"/>
        <v>370615.07589846407</v>
      </c>
      <c r="R205" s="12">
        <f t="shared" si="661"/>
        <v>352966.73895091814</v>
      </c>
      <c r="S205" s="12">
        <f t="shared" si="661"/>
        <v>336158.79900087439</v>
      </c>
      <c r="T205" s="12">
        <f t="shared" si="661"/>
        <v>320151.23714368982</v>
      </c>
      <c r="U205" s="12">
        <f t="shared" si="661"/>
        <v>304905.94013684744</v>
      </c>
      <c r="V205" s="12">
        <f t="shared" si="661"/>
        <v>290386.60965414043</v>
      </c>
      <c r="W205" s="12">
        <f t="shared" si="661"/>
        <v>276558.67586108611</v>
      </c>
      <c r="X205" s="12">
        <f t="shared" si="661"/>
        <v>263389.21510579629</v>
      </c>
    </row>
    <row r="206" spans="1:27" ht="15.6" thickTop="1" thickBot="1" x14ac:dyDescent="0.35">
      <c r="B206" s="2" t="s">
        <v>11</v>
      </c>
      <c r="C206" s="7">
        <f>X206</f>
        <v>8709215.697884066</v>
      </c>
      <c r="E206" s="12">
        <f>E205</f>
        <v>665571.42857142852</v>
      </c>
      <c r="F206" s="12">
        <f>E206+F205</f>
        <v>1299448.9795918367</v>
      </c>
      <c r="G206" s="12">
        <f t="shared" ref="G206" si="662">F206+G205</f>
        <v>1903141.8853255587</v>
      </c>
      <c r="H206" s="12">
        <f t="shared" ref="H206" si="663">G206+H205</f>
        <v>2478087.5098338653</v>
      </c>
      <c r="I206" s="12">
        <f t="shared" ref="I206" si="664">H206+I205</f>
        <v>3025654.7712703478</v>
      </c>
      <c r="J206" s="12">
        <f t="shared" ref="J206" si="665">I206+J205</f>
        <v>3547147.401209855</v>
      </c>
      <c r="K206" s="12">
        <f t="shared" ref="K206" si="666">J206+K205</f>
        <v>4043807.0487712901</v>
      </c>
      <c r="L206" s="12">
        <f t="shared" ref="L206" si="667">K206+L205</f>
        <v>4516816.2369250376</v>
      </c>
      <c r="M206" s="12">
        <f t="shared" ref="M206" si="668">L206+M205</f>
        <v>4967301.178023845</v>
      </c>
      <c r="N206" s="12">
        <f t="shared" ref="N206" si="669">M206+N205</f>
        <v>5396334.4552608049</v>
      </c>
      <c r="O206" s="12">
        <f t="shared" ref="O206" si="670">N206+O205</f>
        <v>5804937.5764388619</v>
      </c>
      <c r="P206" s="12">
        <f t="shared" ref="P206" si="671">O206+P205</f>
        <v>6194083.4061322492</v>
      </c>
      <c r="Q206" s="12">
        <f t="shared" ref="Q206" si="672">P206+Q205</f>
        <v>6564698.482030713</v>
      </c>
      <c r="R206" s="12">
        <f t="shared" ref="R206" si="673">Q206+R205</f>
        <v>6917665.2209816314</v>
      </c>
      <c r="S206" s="12">
        <f t="shared" ref="S206" si="674">R206+S205</f>
        <v>7253824.0199825056</v>
      </c>
      <c r="T206" s="12">
        <f t="shared" ref="T206" si="675">S206+T205</f>
        <v>7573975.2571261954</v>
      </c>
      <c r="U206" s="12">
        <f t="shared" ref="U206" si="676">T206+U205</f>
        <v>7878881.1972630424</v>
      </c>
      <c r="V206" s="12">
        <f t="shared" ref="V206" si="677">U206+V205</f>
        <v>8169267.8069171831</v>
      </c>
      <c r="W206" s="12">
        <f t="shared" ref="W206" si="678">V206+W205</f>
        <v>8445826.4827782698</v>
      </c>
      <c r="X206" s="13">
        <f t="shared" ref="X206" si="679">W206+X205</f>
        <v>8709215.697884066</v>
      </c>
    </row>
    <row r="207" spans="1:27" ht="15" thickTop="1" x14ac:dyDescent="0.3"/>
    <row r="208" spans="1:27" x14ac:dyDescent="0.3">
      <c r="A208" s="2">
        <f>A201+1</f>
        <v>33</v>
      </c>
      <c r="B208" s="2" t="s">
        <v>131</v>
      </c>
      <c r="C208" s="14">
        <f>'3.scen. - Novadi'!$S$33</f>
        <v>2715990</v>
      </c>
      <c r="D208" s="1"/>
      <c r="E208" s="12">
        <f t="shared" ref="E208:J208" si="680">$C208</f>
        <v>2715990</v>
      </c>
      <c r="F208" s="12">
        <f t="shared" si="680"/>
        <v>2715990</v>
      </c>
      <c r="G208" s="12">
        <f t="shared" si="680"/>
        <v>2715990</v>
      </c>
      <c r="H208" s="12">
        <f t="shared" si="680"/>
        <v>2715990</v>
      </c>
      <c r="I208" s="12">
        <f t="shared" si="680"/>
        <v>2715990</v>
      </c>
      <c r="J208" s="12">
        <f t="shared" si="680"/>
        <v>2715990</v>
      </c>
      <c r="K208" s="12">
        <f t="shared" ref="K208:X208" si="681">$C208</f>
        <v>2715990</v>
      </c>
      <c r="L208" s="12">
        <f t="shared" si="681"/>
        <v>2715990</v>
      </c>
      <c r="M208" s="12">
        <f t="shared" si="681"/>
        <v>2715990</v>
      </c>
      <c r="N208" s="12">
        <f t="shared" si="681"/>
        <v>2715990</v>
      </c>
      <c r="O208" s="12">
        <f t="shared" si="681"/>
        <v>2715990</v>
      </c>
      <c r="P208" s="12">
        <f t="shared" si="681"/>
        <v>2715990</v>
      </c>
      <c r="Q208" s="12">
        <f t="shared" si="681"/>
        <v>2715990</v>
      </c>
      <c r="R208" s="12">
        <f t="shared" si="681"/>
        <v>2715990</v>
      </c>
      <c r="S208" s="12">
        <f t="shared" si="681"/>
        <v>2715990</v>
      </c>
      <c r="T208" s="12">
        <f t="shared" si="681"/>
        <v>2715990</v>
      </c>
      <c r="U208" s="12">
        <f t="shared" si="681"/>
        <v>2715990</v>
      </c>
      <c r="V208" s="12">
        <f t="shared" si="681"/>
        <v>2715990</v>
      </c>
      <c r="W208" s="12">
        <f t="shared" si="681"/>
        <v>2715990</v>
      </c>
      <c r="X208" s="12">
        <f t="shared" si="681"/>
        <v>2715990</v>
      </c>
    </row>
    <row r="209" spans="1:27" ht="15" thickBot="1" x14ac:dyDescent="0.35">
      <c r="A209" s="2"/>
      <c r="B209" s="2" t="s">
        <v>10</v>
      </c>
      <c r="C209" s="2"/>
      <c r="D209" s="2"/>
      <c r="E209" s="12">
        <f t="shared" ref="E209:X209" si="682">E208/E$3</f>
        <v>2586657.1428571427</v>
      </c>
      <c r="F209" s="12">
        <f t="shared" si="682"/>
        <v>2463482.9931972791</v>
      </c>
      <c r="G209" s="12">
        <f t="shared" si="682"/>
        <v>2346174.2792355036</v>
      </c>
      <c r="H209" s="12">
        <f t="shared" si="682"/>
        <v>2234451.6945100031</v>
      </c>
      <c r="I209" s="12">
        <f t="shared" si="682"/>
        <v>2128049.2328666695</v>
      </c>
      <c r="J209" s="12">
        <f t="shared" si="682"/>
        <v>2026713.5551111137</v>
      </c>
      <c r="K209" s="12">
        <f t="shared" si="682"/>
        <v>1930203.3858201082</v>
      </c>
      <c r="L209" s="12">
        <f t="shared" si="682"/>
        <v>1838288.9388762936</v>
      </c>
      <c r="M209" s="12">
        <f t="shared" si="682"/>
        <v>1750751.3703583747</v>
      </c>
      <c r="N209" s="12">
        <f t="shared" si="682"/>
        <v>1667382.2574841664</v>
      </c>
      <c r="O209" s="12">
        <f t="shared" si="682"/>
        <v>1587983.1023658726</v>
      </c>
      <c r="P209" s="12">
        <f t="shared" si="682"/>
        <v>1512364.8593960691</v>
      </c>
      <c r="Q209" s="12">
        <f t="shared" si="682"/>
        <v>1440347.4851391134</v>
      </c>
      <c r="R209" s="12">
        <f t="shared" si="682"/>
        <v>1371759.5096562984</v>
      </c>
      <c r="S209" s="12">
        <f t="shared" si="682"/>
        <v>1306437.6282440936</v>
      </c>
      <c r="T209" s="12">
        <f t="shared" si="682"/>
        <v>1244226.3126134223</v>
      </c>
      <c r="U209" s="12">
        <f t="shared" si="682"/>
        <v>1184977.4405842116</v>
      </c>
      <c r="V209" s="12">
        <f t="shared" si="682"/>
        <v>1128549.9434135349</v>
      </c>
      <c r="W209" s="12">
        <f t="shared" si="682"/>
        <v>1074809.4699176524</v>
      </c>
      <c r="X209" s="12">
        <f t="shared" si="682"/>
        <v>1023628.0665882402</v>
      </c>
      <c r="Z209" s="5"/>
      <c r="AA209" s="4"/>
    </row>
    <row r="210" spans="1:27" ht="15.6" thickTop="1" thickBot="1" x14ac:dyDescent="0.35">
      <c r="A210" s="2"/>
      <c r="B210" s="2" t="s">
        <v>11</v>
      </c>
      <c r="C210" s="7">
        <f>X210</f>
        <v>33847238.668235168</v>
      </c>
      <c r="D210" s="2"/>
      <c r="E210" s="12">
        <f>E209</f>
        <v>2586657.1428571427</v>
      </c>
      <c r="F210" s="12">
        <f t="shared" ref="F210:X210" si="683">E210+F209</f>
        <v>5050140.1360544218</v>
      </c>
      <c r="G210" s="12">
        <f t="shared" si="683"/>
        <v>7396314.4152899254</v>
      </c>
      <c r="H210" s="12">
        <f t="shared" si="683"/>
        <v>9630766.109799929</v>
      </c>
      <c r="I210" s="12">
        <f t="shared" si="683"/>
        <v>11758815.342666598</v>
      </c>
      <c r="J210" s="12">
        <f t="shared" si="683"/>
        <v>13785528.897777712</v>
      </c>
      <c r="K210" s="12">
        <f t="shared" si="683"/>
        <v>15715732.28359782</v>
      </c>
      <c r="L210" s="12">
        <f t="shared" si="683"/>
        <v>17554021.222474113</v>
      </c>
      <c r="M210" s="12">
        <f t="shared" si="683"/>
        <v>19304772.592832487</v>
      </c>
      <c r="N210" s="12">
        <f t="shared" si="683"/>
        <v>20972154.850316655</v>
      </c>
      <c r="O210" s="12">
        <f t="shared" si="683"/>
        <v>22560137.952682529</v>
      </c>
      <c r="P210" s="12">
        <f t="shared" si="683"/>
        <v>24072502.812078599</v>
      </c>
      <c r="Q210" s="12">
        <f t="shared" si="683"/>
        <v>25512850.297217712</v>
      </c>
      <c r="R210" s="12">
        <f t="shared" si="683"/>
        <v>26884609.806874011</v>
      </c>
      <c r="S210" s="12">
        <f t="shared" si="683"/>
        <v>28191047.435118105</v>
      </c>
      <c r="T210" s="12">
        <f t="shared" si="683"/>
        <v>29435273.747731529</v>
      </c>
      <c r="U210" s="12">
        <f t="shared" si="683"/>
        <v>30620251.188315742</v>
      </c>
      <c r="V210" s="12">
        <f t="shared" si="683"/>
        <v>31748801.131729275</v>
      </c>
      <c r="W210" s="12">
        <f t="shared" si="683"/>
        <v>32823610.601646926</v>
      </c>
      <c r="X210" s="13">
        <f t="shared" si="683"/>
        <v>33847238.668235168</v>
      </c>
    </row>
    <row r="211" spans="1:27" ht="15" thickTop="1" x14ac:dyDescent="0.3">
      <c r="B211" s="2" t="s">
        <v>132</v>
      </c>
      <c r="C211" s="15">
        <f>'3.scen. - Novadi'!$O$33</f>
        <v>5129100</v>
      </c>
      <c r="E211" s="12">
        <f>$C211</f>
        <v>5129100</v>
      </c>
      <c r="F211" s="12">
        <f t="shared" ref="F211:X211" si="684">$C211</f>
        <v>5129100</v>
      </c>
      <c r="G211" s="12">
        <f t="shared" si="684"/>
        <v>5129100</v>
      </c>
      <c r="H211" s="12">
        <f t="shared" si="684"/>
        <v>5129100</v>
      </c>
      <c r="I211" s="12">
        <f t="shared" si="684"/>
        <v>5129100</v>
      </c>
      <c r="J211" s="12">
        <f t="shared" si="684"/>
        <v>5129100</v>
      </c>
      <c r="K211" s="12">
        <f t="shared" si="684"/>
        <v>5129100</v>
      </c>
      <c r="L211" s="12">
        <f t="shared" si="684"/>
        <v>5129100</v>
      </c>
      <c r="M211" s="12">
        <f t="shared" si="684"/>
        <v>5129100</v>
      </c>
      <c r="N211" s="12">
        <f t="shared" si="684"/>
        <v>5129100</v>
      </c>
      <c r="O211" s="12">
        <f t="shared" si="684"/>
        <v>5129100</v>
      </c>
      <c r="P211" s="12">
        <f t="shared" si="684"/>
        <v>5129100</v>
      </c>
      <c r="Q211" s="12">
        <f t="shared" si="684"/>
        <v>5129100</v>
      </c>
      <c r="R211" s="12">
        <f t="shared" si="684"/>
        <v>5129100</v>
      </c>
      <c r="S211" s="12">
        <f t="shared" si="684"/>
        <v>5129100</v>
      </c>
      <c r="T211" s="12">
        <f t="shared" si="684"/>
        <v>5129100</v>
      </c>
      <c r="U211" s="12">
        <f t="shared" si="684"/>
        <v>5129100</v>
      </c>
      <c r="V211" s="12">
        <f t="shared" si="684"/>
        <v>5129100</v>
      </c>
      <c r="W211" s="12">
        <f t="shared" si="684"/>
        <v>5129100</v>
      </c>
      <c r="X211" s="12">
        <f t="shared" si="684"/>
        <v>5129100</v>
      </c>
    </row>
    <row r="212" spans="1:27" ht="15" thickBot="1" x14ac:dyDescent="0.35">
      <c r="B212" s="2" t="s">
        <v>10</v>
      </c>
      <c r="E212" s="12">
        <f t="shared" ref="E212:X212" si="685">E211/E$3</f>
        <v>4884857.1428571427</v>
      </c>
      <c r="F212" s="12">
        <f t="shared" si="685"/>
        <v>4652244.8979591839</v>
      </c>
      <c r="G212" s="12">
        <f t="shared" si="685"/>
        <v>4430709.4266277933</v>
      </c>
      <c r="H212" s="12">
        <f t="shared" si="685"/>
        <v>4219723.2634550408</v>
      </c>
      <c r="I212" s="12">
        <f t="shared" si="685"/>
        <v>4018784.0604333719</v>
      </c>
      <c r="J212" s="12">
        <f t="shared" si="685"/>
        <v>3827413.3908889256</v>
      </c>
      <c r="K212" s="12">
        <f t="shared" si="685"/>
        <v>3645155.6103704055</v>
      </c>
      <c r="L212" s="12">
        <f t="shared" si="685"/>
        <v>3471576.7717813384</v>
      </c>
      <c r="M212" s="12">
        <f t="shared" si="685"/>
        <v>3306263.5921727032</v>
      </c>
      <c r="N212" s="12">
        <f t="shared" si="685"/>
        <v>3148822.4687359077</v>
      </c>
      <c r="O212" s="12">
        <f t="shared" si="685"/>
        <v>2998878.5416532452</v>
      </c>
      <c r="P212" s="12">
        <f t="shared" si="685"/>
        <v>2856074.8015745189</v>
      </c>
      <c r="Q212" s="12">
        <f t="shared" si="685"/>
        <v>2720071.2395947799</v>
      </c>
      <c r="R212" s="12">
        <f t="shared" si="685"/>
        <v>2590544.0377093139</v>
      </c>
      <c r="S212" s="12">
        <f t="shared" si="685"/>
        <v>2467184.7978183939</v>
      </c>
      <c r="T212" s="12">
        <f t="shared" si="685"/>
        <v>2349699.8074460896</v>
      </c>
      <c r="U212" s="12">
        <f t="shared" si="685"/>
        <v>2237809.3404248469</v>
      </c>
      <c r="V212" s="12">
        <f t="shared" si="685"/>
        <v>2131246.9908808065</v>
      </c>
      <c r="W212" s="12">
        <f t="shared" si="685"/>
        <v>2029759.0389341016</v>
      </c>
      <c r="X212" s="12">
        <f t="shared" si="685"/>
        <v>1933103.846603906</v>
      </c>
    </row>
    <row r="213" spans="1:27" ht="15.6" thickTop="1" thickBot="1" x14ac:dyDescent="0.35">
      <c r="B213" s="2" t="s">
        <v>11</v>
      </c>
      <c r="C213" s="7">
        <f>X213</f>
        <v>63919923.067921825</v>
      </c>
      <c r="E213" s="12">
        <f>E212</f>
        <v>4884857.1428571427</v>
      </c>
      <c r="F213" s="12">
        <f>E213+F212</f>
        <v>9537102.0408163257</v>
      </c>
      <c r="G213" s="12">
        <f t="shared" ref="G213" si="686">F213+G212</f>
        <v>13967811.467444118</v>
      </c>
      <c r="H213" s="12">
        <f t="shared" ref="H213" si="687">G213+H212</f>
        <v>18187534.730899159</v>
      </c>
      <c r="I213" s="12">
        <f t="shared" ref="I213" si="688">H213+I212</f>
        <v>22206318.791332532</v>
      </c>
      <c r="J213" s="12">
        <f t="shared" ref="J213" si="689">I213+J212</f>
        <v>26033732.182221457</v>
      </c>
      <c r="K213" s="12">
        <f t="shared" ref="K213" si="690">J213+K212</f>
        <v>29678887.792591862</v>
      </c>
      <c r="L213" s="12">
        <f t="shared" ref="L213" si="691">K213+L212</f>
        <v>33150464.564373203</v>
      </c>
      <c r="M213" s="12">
        <f t="shared" ref="M213" si="692">L213+M212</f>
        <v>36456728.156545907</v>
      </c>
      <c r="N213" s="12">
        <f t="shared" ref="N213" si="693">M213+N212</f>
        <v>39605550.625281818</v>
      </c>
      <c r="O213" s="12">
        <f t="shared" ref="O213" si="694">N213+O212</f>
        <v>42604429.166935064</v>
      </c>
      <c r="P213" s="12">
        <f t="shared" ref="P213" si="695">O213+P212</f>
        <v>45460503.968509585</v>
      </c>
      <c r="Q213" s="12">
        <f t="shared" ref="Q213" si="696">P213+Q212</f>
        <v>48180575.208104365</v>
      </c>
      <c r="R213" s="12">
        <f t="shared" ref="R213" si="697">Q213+R212</f>
        <v>50771119.245813675</v>
      </c>
      <c r="S213" s="12">
        <f t="shared" ref="S213" si="698">R213+S212</f>
        <v>53238304.043632068</v>
      </c>
      <c r="T213" s="12">
        <f t="shared" ref="T213" si="699">S213+T212</f>
        <v>55588003.85107816</v>
      </c>
      <c r="U213" s="12">
        <f t="shared" ref="U213" si="700">T213+U212</f>
        <v>57825813.191503003</v>
      </c>
      <c r="V213" s="12">
        <f t="shared" ref="V213" si="701">U213+V212</f>
        <v>59957060.182383813</v>
      </c>
      <c r="W213" s="12">
        <f t="shared" ref="W213" si="702">V213+W212</f>
        <v>61986819.221317917</v>
      </c>
      <c r="X213" s="13">
        <f t="shared" ref="X213" si="703">W213+X212</f>
        <v>63919923.067921825</v>
      </c>
    </row>
    <row r="214" spans="1:27" ht="15" thickTop="1" x14ac:dyDescent="0.3"/>
    <row r="215" spans="1:27" x14ac:dyDescent="0.3">
      <c r="A215" s="2">
        <f>A208+1</f>
        <v>34</v>
      </c>
      <c r="B215" s="2" t="s">
        <v>131</v>
      </c>
      <c r="C215" s="14">
        <f>'3.scen. - Novadi'!$S$34</f>
        <v>979800</v>
      </c>
      <c r="D215" s="1"/>
      <c r="E215" s="12">
        <f t="shared" ref="E215:J215" si="704">$C215</f>
        <v>979800</v>
      </c>
      <c r="F215" s="12">
        <f t="shared" si="704"/>
        <v>979800</v>
      </c>
      <c r="G215" s="12">
        <f t="shared" si="704"/>
        <v>979800</v>
      </c>
      <c r="H215" s="12">
        <f t="shared" si="704"/>
        <v>979800</v>
      </c>
      <c r="I215" s="12">
        <f t="shared" si="704"/>
        <v>979800</v>
      </c>
      <c r="J215" s="12">
        <f t="shared" si="704"/>
        <v>979800</v>
      </c>
      <c r="K215" s="12">
        <f t="shared" ref="K215:X215" si="705">$C215</f>
        <v>979800</v>
      </c>
      <c r="L215" s="12">
        <f t="shared" si="705"/>
        <v>979800</v>
      </c>
      <c r="M215" s="12">
        <f t="shared" si="705"/>
        <v>979800</v>
      </c>
      <c r="N215" s="12">
        <f t="shared" si="705"/>
        <v>979800</v>
      </c>
      <c r="O215" s="12">
        <f t="shared" si="705"/>
        <v>979800</v>
      </c>
      <c r="P215" s="12">
        <f t="shared" si="705"/>
        <v>979800</v>
      </c>
      <c r="Q215" s="12">
        <f t="shared" si="705"/>
        <v>979800</v>
      </c>
      <c r="R215" s="12">
        <f t="shared" si="705"/>
        <v>979800</v>
      </c>
      <c r="S215" s="12">
        <f t="shared" si="705"/>
        <v>979800</v>
      </c>
      <c r="T215" s="12">
        <f t="shared" si="705"/>
        <v>979800</v>
      </c>
      <c r="U215" s="12">
        <f t="shared" si="705"/>
        <v>979800</v>
      </c>
      <c r="V215" s="12">
        <f t="shared" si="705"/>
        <v>979800</v>
      </c>
      <c r="W215" s="12">
        <f t="shared" si="705"/>
        <v>979800</v>
      </c>
      <c r="X215" s="12">
        <f t="shared" si="705"/>
        <v>979800</v>
      </c>
    </row>
    <row r="216" spans="1:27" ht="15" thickBot="1" x14ac:dyDescent="0.35">
      <c r="A216" s="2"/>
      <c r="B216" s="2" t="s">
        <v>10</v>
      </c>
      <c r="C216" s="2"/>
      <c r="D216" s="2"/>
      <c r="E216" s="12">
        <f t="shared" ref="E216:X216" si="706">E215/E$3</f>
        <v>933142.85714285716</v>
      </c>
      <c r="F216" s="12">
        <f t="shared" si="706"/>
        <v>888707.48299319728</v>
      </c>
      <c r="G216" s="12">
        <f t="shared" si="706"/>
        <v>846388.07904114015</v>
      </c>
      <c r="H216" s="12">
        <f t="shared" si="706"/>
        <v>806083.88480108581</v>
      </c>
      <c r="I216" s="12">
        <f t="shared" si="706"/>
        <v>767698.93790579599</v>
      </c>
      <c r="J216" s="12">
        <f t="shared" si="706"/>
        <v>731141.84562456759</v>
      </c>
      <c r="K216" s="12">
        <f t="shared" si="706"/>
        <v>696325.56726149283</v>
      </c>
      <c r="L216" s="12">
        <f t="shared" si="706"/>
        <v>663167.20691570744</v>
      </c>
      <c r="M216" s="12">
        <f t="shared" si="706"/>
        <v>631587.81611019757</v>
      </c>
      <c r="N216" s="12">
        <f t="shared" si="706"/>
        <v>601512.20581923577</v>
      </c>
      <c r="O216" s="12">
        <f t="shared" si="706"/>
        <v>572868.76744689117</v>
      </c>
      <c r="P216" s="12">
        <f t="shared" si="706"/>
        <v>545589.30233037251</v>
      </c>
      <c r="Q216" s="12">
        <f t="shared" si="706"/>
        <v>519608.85936225957</v>
      </c>
      <c r="R216" s="12">
        <f t="shared" si="706"/>
        <v>494865.58034500905</v>
      </c>
      <c r="S216" s="12">
        <f t="shared" si="706"/>
        <v>471300.55270953238</v>
      </c>
      <c r="T216" s="12">
        <f t="shared" si="706"/>
        <v>448857.66924717365</v>
      </c>
      <c r="U216" s="12">
        <f t="shared" si="706"/>
        <v>427483.49452111771</v>
      </c>
      <c r="V216" s="12">
        <f t="shared" si="706"/>
        <v>407127.13763915974</v>
      </c>
      <c r="W216" s="12">
        <f t="shared" si="706"/>
        <v>387740.13108491409</v>
      </c>
      <c r="X216" s="12">
        <f t="shared" si="706"/>
        <v>369276.31531896576</v>
      </c>
      <c r="Z216" s="5"/>
      <c r="AA216" s="4"/>
    </row>
    <row r="217" spans="1:27" ht="15.6" thickTop="1" thickBot="1" x14ac:dyDescent="0.35">
      <c r="A217" s="2"/>
      <c r="B217" s="2" t="s">
        <v>11</v>
      </c>
      <c r="C217" s="7">
        <f>X217</f>
        <v>12210473.693620671</v>
      </c>
      <c r="D217" s="2"/>
      <c r="E217" s="12">
        <f>E216</f>
        <v>933142.85714285716</v>
      </c>
      <c r="F217" s="12">
        <f t="shared" ref="F217:X217" si="707">E217+F216</f>
        <v>1821850.3401360544</v>
      </c>
      <c r="G217" s="12">
        <f t="shared" si="707"/>
        <v>2668238.4191771946</v>
      </c>
      <c r="H217" s="12">
        <f t="shared" si="707"/>
        <v>3474322.3039782802</v>
      </c>
      <c r="I217" s="12">
        <f t="shared" si="707"/>
        <v>4242021.241884076</v>
      </c>
      <c r="J217" s="12">
        <f t="shared" si="707"/>
        <v>4973163.087508644</v>
      </c>
      <c r="K217" s="12">
        <f t="shared" si="707"/>
        <v>5669488.6547701368</v>
      </c>
      <c r="L217" s="12">
        <f t="shared" si="707"/>
        <v>6332655.8616858441</v>
      </c>
      <c r="M217" s="12">
        <f t="shared" si="707"/>
        <v>6964243.6777960416</v>
      </c>
      <c r="N217" s="12">
        <f t="shared" si="707"/>
        <v>7565755.8836152777</v>
      </c>
      <c r="O217" s="12">
        <f t="shared" si="707"/>
        <v>8138624.6510621691</v>
      </c>
      <c r="P217" s="12">
        <f t="shared" si="707"/>
        <v>8684213.953392541</v>
      </c>
      <c r="Q217" s="12">
        <f t="shared" si="707"/>
        <v>9203822.8127548005</v>
      </c>
      <c r="R217" s="12">
        <f t="shared" si="707"/>
        <v>9698688.3930998091</v>
      </c>
      <c r="S217" s="12">
        <f t="shared" si="707"/>
        <v>10169988.945809342</v>
      </c>
      <c r="T217" s="12">
        <f t="shared" si="707"/>
        <v>10618846.615056515</v>
      </c>
      <c r="U217" s="12">
        <f t="shared" si="707"/>
        <v>11046330.109577632</v>
      </c>
      <c r="V217" s="12">
        <f t="shared" si="707"/>
        <v>11453457.247216791</v>
      </c>
      <c r="W217" s="12">
        <f t="shared" si="707"/>
        <v>11841197.378301704</v>
      </c>
      <c r="X217" s="13">
        <f t="shared" si="707"/>
        <v>12210473.693620671</v>
      </c>
    </row>
    <row r="218" spans="1:27" ht="15" thickTop="1" x14ac:dyDescent="0.3">
      <c r="B218" s="2" t="s">
        <v>132</v>
      </c>
      <c r="C218" s="15">
        <f>'3.scen. - Novadi'!$O$34</f>
        <v>556200</v>
      </c>
      <c r="E218" s="12">
        <f>$C218</f>
        <v>556200</v>
      </c>
      <c r="F218" s="12">
        <f t="shared" ref="F218:X218" si="708">$C218</f>
        <v>556200</v>
      </c>
      <c r="G218" s="12">
        <f t="shared" si="708"/>
        <v>556200</v>
      </c>
      <c r="H218" s="12">
        <f t="shared" si="708"/>
        <v>556200</v>
      </c>
      <c r="I218" s="12">
        <f t="shared" si="708"/>
        <v>556200</v>
      </c>
      <c r="J218" s="12">
        <f t="shared" si="708"/>
        <v>556200</v>
      </c>
      <c r="K218" s="12">
        <f t="shared" si="708"/>
        <v>556200</v>
      </c>
      <c r="L218" s="12">
        <f t="shared" si="708"/>
        <v>556200</v>
      </c>
      <c r="M218" s="12">
        <f t="shared" si="708"/>
        <v>556200</v>
      </c>
      <c r="N218" s="12">
        <f t="shared" si="708"/>
        <v>556200</v>
      </c>
      <c r="O218" s="12">
        <f t="shared" si="708"/>
        <v>556200</v>
      </c>
      <c r="P218" s="12">
        <f t="shared" si="708"/>
        <v>556200</v>
      </c>
      <c r="Q218" s="12">
        <f t="shared" si="708"/>
        <v>556200</v>
      </c>
      <c r="R218" s="12">
        <f t="shared" si="708"/>
        <v>556200</v>
      </c>
      <c r="S218" s="12">
        <f t="shared" si="708"/>
        <v>556200</v>
      </c>
      <c r="T218" s="12">
        <f t="shared" si="708"/>
        <v>556200</v>
      </c>
      <c r="U218" s="12">
        <f t="shared" si="708"/>
        <v>556200</v>
      </c>
      <c r="V218" s="12">
        <f t="shared" si="708"/>
        <v>556200</v>
      </c>
      <c r="W218" s="12">
        <f t="shared" si="708"/>
        <v>556200</v>
      </c>
      <c r="X218" s="12">
        <f t="shared" si="708"/>
        <v>556200</v>
      </c>
    </row>
    <row r="219" spans="1:27" ht="15" thickBot="1" x14ac:dyDescent="0.35">
      <c r="B219" s="2" t="s">
        <v>10</v>
      </c>
      <c r="E219" s="12">
        <f t="shared" ref="E219:X219" si="709">E218/E$3</f>
        <v>529714.28571428568</v>
      </c>
      <c r="F219" s="12">
        <f t="shared" si="709"/>
        <v>504489.79591836734</v>
      </c>
      <c r="G219" s="12">
        <f t="shared" si="709"/>
        <v>480466.47230320692</v>
      </c>
      <c r="H219" s="12">
        <f t="shared" si="709"/>
        <v>457587.11647924467</v>
      </c>
      <c r="I219" s="12">
        <f t="shared" si="709"/>
        <v>435797.2537897568</v>
      </c>
      <c r="J219" s="12">
        <f t="shared" si="709"/>
        <v>415045.00360929215</v>
      </c>
      <c r="K219" s="12">
        <f t="shared" si="709"/>
        <v>395280.95581837348</v>
      </c>
      <c r="L219" s="12">
        <f t="shared" si="709"/>
        <v>376458.05316035572</v>
      </c>
      <c r="M219" s="12">
        <f t="shared" si="709"/>
        <v>358531.47920033877</v>
      </c>
      <c r="N219" s="12">
        <f t="shared" si="709"/>
        <v>341458.55161937024</v>
      </c>
      <c r="O219" s="12">
        <f t="shared" si="709"/>
        <v>325198.62058987637</v>
      </c>
      <c r="P219" s="12">
        <f t="shared" si="709"/>
        <v>309712.97199035843</v>
      </c>
      <c r="Q219" s="12">
        <f t="shared" si="709"/>
        <v>294964.73522891279</v>
      </c>
      <c r="R219" s="12">
        <f t="shared" si="709"/>
        <v>280918.79545610741</v>
      </c>
      <c r="S219" s="12">
        <f t="shared" si="709"/>
        <v>267541.70995819749</v>
      </c>
      <c r="T219" s="12">
        <f t="shared" si="709"/>
        <v>254801.62853161665</v>
      </c>
      <c r="U219" s="12">
        <f t="shared" si="709"/>
        <v>242668.21764915867</v>
      </c>
      <c r="V219" s="12">
        <f t="shared" si="709"/>
        <v>231112.588237294</v>
      </c>
      <c r="W219" s="12">
        <f t="shared" si="709"/>
        <v>220107.22689266095</v>
      </c>
      <c r="X219" s="12">
        <f t="shared" si="709"/>
        <v>209625.93037396279</v>
      </c>
    </row>
    <row r="220" spans="1:27" ht="15.6" thickTop="1" thickBot="1" x14ac:dyDescent="0.35">
      <c r="B220" s="2" t="s">
        <v>11</v>
      </c>
      <c r="C220" s="7">
        <f>X220</f>
        <v>6931481.3925207388</v>
      </c>
      <c r="E220" s="12">
        <f>E219</f>
        <v>529714.28571428568</v>
      </c>
      <c r="F220" s="12">
        <f>E220+F219</f>
        <v>1034204.081632653</v>
      </c>
      <c r="G220" s="12">
        <f t="shared" ref="G220" si="710">F220+G219</f>
        <v>1514670.5539358598</v>
      </c>
      <c r="H220" s="12">
        <f t="shared" ref="H220" si="711">G220+H219</f>
        <v>1972257.6704151044</v>
      </c>
      <c r="I220" s="12">
        <f t="shared" ref="I220" si="712">H220+I219</f>
        <v>2408054.9242048613</v>
      </c>
      <c r="J220" s="12">
        <f t="shared" ref="J220" si="713">I220+J219</f>
        <v>2823099.9278141535</v>
      </c>
      <c r="K220" s="12">
        <f t="shared" ref="K220" si="714">J220+K219</f>
        <v>3218380.8836325267</v>
      </c>
      <c r="L220" s="12">
        <f t="shared" ref="L220" si="715">K220+L219</f>
        <v>3594838.9367928826</v>
      </c>
      <c r="M220" s="12">
        <f t="shared" ref="M220" si="716">L220+M219</f>
        <v>3953370.4159932216</v>
      </c>
      <c r="N220" s="12">
        <f t="shared" ref="N220" si="717">M220+N219</f>
        <v>4294828.9676125916</v>
      </c>
      <c r="O220" s="12">
        <f t="shared" ref="O220" si="718">N220+O219</f>
        <v>4620027.5882024681</v>
      </c>
      <c r="P220" s="12">
        <f t="shared" ref="P220" si="719">O220+P219</f>
        <v>4929740.5601928262</v>
      </c>
      <c r="Q220" s="12">
        <f t="shared" ref="Q220" si="720">P220+Q219</f>
        <v>5224705.2954217391</v>
      </c>
      <c r="R220" s="12">
        <f t="shared" ref="R220" si="721">Q220+R219</f>
        <v>5505624.0908778468</v>
      </c>
      <c r="S220" s="12">
        <f t="shared" ref="S220" si="722">R220+S219</f>
        <v>5773165.8008360444</v>
      </c>
      <c r="T220" s="12">
        <f t="shared" ref="T220" si="723">S220+T219</f>
        <v>6027967.4293676615</v>
      </c>
      <c r="U220" s="12">
        <f t="shared" ref="U220" si="724">T220+U219</f>
        <v>6270635.6470168205</v>
      </c>
      <c r="V220" s="12">
        <f t="shared" ref="V220" si="725">U220+V219</f>
        <v>6501748.2352541145</v>
      </c>
      <c r="W220" s="12">
        <f t="shared" ref="W220" si="726">V220+W219</f>
        <v>6721855.4621467758</v>
      </c>
      <c r="X220" s="13">
        <f t="shared" ref="X220" si="727">W220+X219</f>
        <v>6931481.3925207388</v>
      </c>
    </row>
    <row r="221" spans="1:27" ht="15" thickTop="1" x14ac:dyDescent="0.3"/>
    <row r="222" spans="1:27" x14ac:dyDescent="0.3">
      <c r="A222" s="2">
        <f>A215+1</f>
        <v>35</v>
      </c>
      <c r="B222" s="2" t="s">
        <v>131</v>
      </c>
      <c r="C222" s="14">
        <f>'3.scen. - Novadi'!$S$35</f>
        <v>307050</v>
      </c>
      <c r="D222" s="1"/>
      <c r="E222" s="12">
        <f t="shared" ref="E222:J222" si="728">$C222</f>
        <v>307050</v>
      </c>
      <c r="F222" s="12">
        <f t="shared" si="728"/>
        <v>307050</v>
      </c>
      <c r="G222" s="12">
        <f t="shared" si="728"/>
        <v>307050</v>
      </c>
      <c r="H222" s="12">
        <f t="shared" si="728"/>
        <v>307050</v>
      </c>
      <c r="I222" s="12">
        <f t="shared" si="728"/>
        <v>307050</v>
      </c>
      <c r="J222" s="12">
        <f t="shared" si="728"/>
        <v>307050</v>
      </c>
      <c r="K222" s="12">
        <f t="shared" ref="K222:X222" si="729">$C222</f>
        <v>307050</v>
      </c>
      <c r="L222" s="12">
        <f t="shared" si="729"/>
        <v>307050</v>
      </c>
      <c r="M222" s="12">
        <f t="shared" si="729"/>
        <v>307050</v>
      </c>
      <c r="N222" s="12">
        <f t="shared" si="729"/>
        <v>307050</v>
      </c>
      <c r="O222" s="12">
        <f t="shared" si="729"/>
        <v>307050</v>
      </c>
      <c r="P222" s="12">
        <f t="shared" si="729"/>
        <v>307050</v>
      </c>
      <c r="Q222" s="12">
        <f t="shared" si="729"/>
        <v>307050</v>
      </c>
      <c r="R222" s="12">
        <f t="shared" si="729"/>
        <v>307050</v>
      </c>
      <c r="S222" s="12">
        <f t="shared" si="729"/>
        <v>307050</v>
      </c>
      <c r="T222" s="12">
        <f t="shared" si="729"/>
        <v>307050</v>
      </c>
      <c r="U222" s="12">
        <f t="shared" si="729"/>
        <v>307050</v>
      </c>
      <c r="V222" s="12">
        <f t="shared" si="729"/>
        <v>307050</v>
      </c>
      <c r="W222" s="12">
        <f t="shared" si="729"/>
        <v>307050</v>
      </c>
      <c r="X222" s="12">
        <f t="shared" si="729"/>
        <v>307050</v>
      </c>
    </row>
    <row r="223" spans="1:27" ht="15" thickBot="1" x14ac:dyDescent="0.35">
      <c r="A223" s="2"/>
      <c r="B223" s="2" t="s">
        <v>10</v>
      </c>
      <c r="C223" s="2"/>
      <c r="D223" s="2"/>
      <c r="E223" s="12">
        <f t="shared" ref="E223:X223" si="730">E222/E$3</f>
        <v>292428.57142857142</v>
      </c>
      <c r="F223" s="12">
        <f t="shared" si="730"/>
        <v>278503.4013605442</v>
      </c>
      <c r="G223" s="12">
        <f t="shared" si="730"/>
        <v>265241.33462908969</v>
      </c>
      <c r="H223" s="12">
        <f t="shared" si="730"/>
        <v>252610.7948848473</v>
      </c>
      <c r="I223" s="12">
        <f t="shared" si="730"/>
        <v>240581.70941414029</v>
      </c>
      <c r="J223" s="12">
        <f t="shared" si="730"/>
        <v>229125.43753727645</v>
      </c>
      <c r="K223" s="12">
        <f t="shared" si="730"/>
        <v>218214.70241645374</v>
      </c>
      <c r="L223" s="12">
        <f t="shared" si="730"/>
        <v>207823.52611090834</v>
      </c>
      <c r="M223" s="12">
        <f t="shared" si="730"/>
        <v>197927.1677246746</v>
      </c>
      <c r="N223" s="12">
        <f t="shared" si="730"/>
        <v>188502.06449969011</v>
      </c>
      <c r="O223" s="12">
        <f t="shared" si="730"/>
        <v>179525.77571399056</v>
      </c>
      <c r="P223" s="12">
        <f t="shared" si="730"/>
        <v>170976.92925141955</v>
      </c>
      <c r="Q223" s="12">
        <f t="shared" si="730"/>
        <v>162835.17071563768</v>
      </c>
      <c r="R223" s="12">
        <f t="shared" si="730"/>
        <v>155081.11496727396</v>
      </c>
      <c r="S223" s="12">
        <f t="shared" si="730"/>
        <v>147696.29996883232</v>
      </c>
      <c r="T223" s="12">
        <f t="shared" si="730"/>
        <v>140663.14282745935</v>
      </c>
      <c r="U223" s="12">
        <f t="shared" si="730"/>
        <v>133964.89793091366</v>
      </c>
      <c r="V223" s="12">
        <f t="shared" si="730"/>
        <v>127585.61707706063</v>
      </c>
      <c r="W223" s="12">
        <f t="shared" si="730"/>
        <v>121510.1115019625</v>
      </c>
      <c r="X223" s="12">
        <f t="shared" si="730"/>
        <v>115723.91571615476</v>
      </c>
      <c r="Z223" s="5"/>
      <c r="AA223" s="4"/>
    </row>
    <row r="224" spans="1:27" ht="15.6" thickTop="1" thickBot="1" x14ac:dyDescent="0.35">
      <c r="A224" s="2"/>
      <c r="B224" s="2" t="s">
        <v>11</v>
      </c>
      <c r="C224" s="7">
        <f>X224</f>
        <v>3826521.6856769002</v>
      </c>
      <c r="D224" s="2"/>
      <c r="E224" s="12">
        <f>E223</f>
        <v>292428.57142857142</v>
      </c>
      <c r="F224" s="12">
        <f t="shared" ref="F224:X224" si="731">E224+F223</f>
        <v>570931.97278911562</v>
      </c>
      <c r="G224" s="12">
        <f t="shared" si="731"/>
        <v>836173.30741820531</v>
      </c>
      <c r="H224" s="12">
        <f t="shared" si="731"/>
        <v>1088784.1023030526</v>
      </c>
      <c r="I224" s="12">
        <f t="shared" si="731"/>
        <v>1329365.8117171929</v>
      </c>
      <c r="J224" s="12">
        <f t="shared" si="731"/>
        <v>1558491.2492544693</v>
      </c>
      <c r="K224" s="12">
        <f t="shared" si="731"/>
        <v>1776705.951670923</v>
      </c>
      <c r="L224" s="12">
        <f t="shared" si="731"/>
        <v>1984529.4777818313</v>
      </c>
      <c r="M224" s="12">
        <f t="shared" si="731"/>
        <v>2182456.6455065059</v>
      </c>
      <c r="N224" s="12">
        <f t="shared" si="731"/>
        <v>2370958.7100061961</v>
      </c>
      <c r="O224" s="12">
        <f t="shared" si="731"/>
        <v>2550484.4857201865</v>
      </c>
      <c r="P224" s="12">
        <f t="shared" si="731"/>
        <v>2721461.4149716059</v>
      </c>
      <c r="Q224" s="12">
        <f t="shared" si="731"/>
        <v>2884296.5856872434</v>
      </c>
      <c r="R224" s="12">
        <f t="shared" si="731"/>
        <v>3039377.7006545174</v>
      </c>
      <c r="S224" s="12">
        <f t="shared" si="731"/>
        <v>3187074.0006233496</v>
      </c>
      <c r="T224" s="12">
        <f t="shared" si="731"/>
        <v>3327737.1434508087</v>
      </c>
      <c r="U224" s="12">
        <f t="shared" si="731"/>
        <v>3461702.0413817223</v>
      </c>
      <c r="V224" s="12">
        <f t="shared" si="731"/>
        <v>3589287.6584587828</v>
      </c>
      <c r="W224" s="12">
        <f t="shared" si="731"/>
        <v>3710797.7699607452</v>
      </c>
      <c r="X224" s="13">
        <f t="shared" si="731"/>
        <v>3826521.6856769002</v>
      </c>
    </row>
    <row r="225" spans="1:27" ht="15" thickTop="1" x14ac:dyDescent="0.3">
      <c r="B225" s="2" t="s">
        <v>132</v>
      </c>
      <c r="C225" s="15">
        <f>'3.scen. - Novadi'!$O$35</f>
        <v>184500</v>
      </c>
      <c r="E225" s="12">
        <f>$C225</f>
        <v>184500</v>
      </c>
      <c r="F225" s="12">
        <f t="shared" ref="F225:X225" si="732">$C225</f>
        <v>184500</v>
      </c>
      <c r="G225" s="12">
        <f t="shared" si="732"/>
        <v>184500</v>
      </c>
      <c r="H225" s="12">
        <f t="shared" si="732"/>
        <v>184500</v>
      </c>
      <c r="I225" s="12">
        <f t="shared" si="732"/>
        <v>184500</v>
      </c>
      <c r="J225" s="12">
        <f t="shared" si="732"/>
        <v>184500</v>
      </c>
      <c r="K225" s="12">
        <f t="shared" si="732"/>
        <v>184500</v>
      </c>
      <c r="L225" s="12">
        <f t="shared" si="732"/>
        <v>184500</v>
      </c>
      <c r="M225" s="12">
        <f t="shared" si="732"/>
        <v>184500</v>
      </c>
      <c r="N225" s="12">
        <f t="shared" si="732"/>
        <v>184500</v>
      </c>
      <c r="O225" s="12">
        <f t="shared" si="732"/>
        <v>184500</v>
      </c>
      <c r="P225" s="12">
        <f t="shared" si="732"/>
        <v>184500</v>
      </c>
      <c r="Q225" s="12">
        <f t="shared" si="732"/>
        <v>184500</v>
      </c>
      <c r="R225" s="12">
        <f t="shared" si="732"/>
        <v>184500</v>
      </c>
      <c r="S225" s="12">
        <f t="shared" si="732"/>
        <v>184500</v>
      </c>
      <c r="T225" s="12">
        <f t="shared" si="732"/>
        <v>184500</v>
      </c>
      <c r="U225" s="12">
        <f t="shared" si="732"/>
        <v>184500</v>
      </c>
      <c r="V225" s="12">
        <f t="shared" si="732"/>
        <v>184500</v>
      </c>
      <c r="W225" s="12">
        <f t="shared" si="732"/>
        <v>184500</v>
      </c>
      <c r="X225" s="12">
        <f t="shared" si="732"/>
        <v>184500</v>
      </c>
    </row>
    <row r="226" spans="1:27" ht="15" thickBot="1" x14ac:dyDescent="0.35">
      <c r="B226" s="2" t="s">
        <v>10</v>
      </c>
      <c r="E226" s="12">
        <f t="shared" ref="E226:X226" si="733">E225/E$3</f>
        <v>175714.28571428571</v>
      </c>
      <c r="F226" s="12">
        <f t="shared" si="733"/>
        <v>167346.93877551021</v>
      </c>
      <c r="G226" s="12">
        <f t="shared" si="733"/>
        <v>159378.03692905733</v>
      </c>
      <c r="H226" s="12">
        <f t="shared" si="733"/>
        <v>151788.6065991022</v>
      </c>
      <c r="I226" s="12">
        <f t="shared" si="733"/>
        <v>144560.57771343066</v>
      </c>
      <c r="J226" s="12">
        <f t="shared" si="733"/>
        <v>137676.74067945775</v>
      </c>
      <c r="K226" s="12">
        <f t="shared" si="733"/>
        <v>131120.70540900738</v>
      </c>
      <c r="L226" s="12">
        <f t="shared" si="733"/>
        <v>124876.86229429275</v>
      </c>
      <c r="M226" s="12">
        <f t="shared" si="733"/>
        <v>118930.34504218356</v>
      </c>
      <c r="N226" s="12">
        <f t="shared" si="733"/>
        <v>113266.99527827006</v>
      </c>
      <c r="O226" s="12">
        <f t="shared" si="733"/>
        <v>107873.32883644768</v>
      </c>
      <c r="P226" s="12">
        <f t="shared" si="733"/>
        <v>102736.50365375968</v>
      </c>
      <c r="Q226" s="12">
        <f t="shared" si="733"/>
        <v>97844.289194056837</v>
      </c>
      <c r="R226" s="12">
        <f t="shared" si="733"/>
        <v>93185.03732767317</v>
      </c>
      <c r="S226" s="12">
        <f t="shared" si="733"/>
        <v>88747.654597783956</v>
      </c>
      <c r="T226" s="12">
        <f t="shared" si="733"/>
        <v>84521.57580741329</v>
      </c>
      <c r="U226" s="12">
        <f t="shared" si="733"/>
        <v>80496.738864203129</v>
      </c>
      <c r="V226" s="12">
        <f t="shared" si="733"/>
        <v>76663.560823050604</v>
      </c>
      <c r="W226" s="12">
        <f t="shared" si="733"/>
        <v>73012.915069572002</v>
      </c>
      <c r="X226" s="12">
        <f t="shared" si="733"/>
        <v>69536.109590068561</v>
      </c>
    </row>
    <row r="227" spans="1:27" ht="15.6" thickTop="1" thickBot="1" x14ac:dyDescent="0.35">
      <c r="B227" s="2" t="s">
        <v>11</v>
      </c>
      <c r="C227" s="7">
        <f>X227</f>
        <v>2299277.8081986266</v>
      </c>
      <c r="E227" s="12">
        <f>E226</f>
        <v>175714.28571428571</v>
      </c>
      <c r="F227" s="12">
        <f>E227+F226</f>
        <v>343061.22448979592</v>
      </c>
      <c r="G227" s="12">
        <f t="shared" ref="G227" si="734">F227+G226</f>
        <v>502439.26141885325</v>
      </c>
      <c r="H227" s="12">
        <f t="shared" ref="H227" si="735">G227+H226</f>
        <v>654227.86801795545</v>
      </c>
      <c r="I227" s="12">
        <f t="shared" ref="I227" si="736">H227+I226</f>
        <v>798788.44573138608</v>
      </c>
      <c r="J227" s="12">
        <f t="shared" ref="J227" si="737">I227+J226</f>
        <v>936465.18641084386</v>
      </c>
      <c r="K227" s="12">
        <f t="shared" ref="K227" si="738">J227+K226</f>
        <v>1067585.8918198512</v>
      </c>
      <c r="L227" s="12">
        <f t="shared" ref="L227" si="739">K227+L226</f>
        <v>1192462.754114144</v>
      </c>
      <c r="M227" s="12">
        <f t="shared" ref="M227" si="740">L227+M226</f>
        <v>1311393.0991563275</v>
      </c>
      <c r="N227" s="12">
        <f t="shared" ref="N227" si="741">M227+N226</f>
        <v>1424660.0944345975</v>
      </c>
      <c r="O227" s="12">
        <f t="shared" ref="O227" si="742">N227+O226</f>
        <v>1532533.4232710451</v>
      </c>
      <c r="P227" s="12">
        <f t="shared" ref="P227" si="743">O227+P226</f>
        <v>1635269.9269248047</v>
      </c>
      <c r="Q227" s="12">
        <f t="shared" ref="Q227" si="744">P227+Q226</f>
        <v>1733114.2161188615</v>
      </c>
      <c r="R227" s="12">
        <f t="shared" ref="R227" si="745">Q227+R226</f>
        <v>1826299.2534465347</v>
      </c>
      <c r="S227" s="12">
        <f t="shared" ref="S227" si="746">R227+S226</f>
        <v>1915046.9080443187</v>
      </c>
      <c r="T227" s="12">
        <f t="shared" ref="T227" si="747">S227+T226</f>
        <v>1999568.483851732</v>
      </c>
      <c r="U227" s="12">
        <f t="shared" ref="U227" si="748">T227+U226</f>
        <v>2080065.2227159352</v>
      </c>
      <c r="V227" s="12">
        <f t="shared" ref="V227" si="749">U227+V226</f>
        <v>2156728.783538986</v>
      </c>
      <c r="W227" s="12">
        <f t="shared" ref="W227" si="750">V227+W226</f>
        <v>2229741.6986085582</v>
      </c>
      <c r="X227" s="13">
        <f t="shared" ref="X227" si="751">W227+X226</f>
        <v>2299277.8081986266</v>
      </c>
    </row>
    <row r="228" spans="1:27" ht="15" thickTop="1" x14ac:dyDescent="0.3"/>
    <row r="229" spans="1:27" x14ac:dyDescent="0.3">
      <c r="A229" s="2">
        <f>A222+1</f>
        <v>36</v>
      </c>
      <c r="B229" s="2" t="s">
        <v>131</v>
      </c>
      <c r="C229" s="14">
        <f>'3.scen. - Novadi'!$S$36</f>
        <v>587520</v>
      </c>
      <c r="D229" s="1"/>
      <c r="E229" s="12">
        <f t="shared" ref="E229:J229" si="752">$C229</f>
        <v>587520</v>
      </c>
      <c r="F229" s="12">
        <f t="shared" si="752"/>
        <v>587520</v>
      </c>
      <c r="G229" s="12">
        <f t="shared" si="752"/>
        <v>587520</v>
      </c>
      <c r="H229" s="12">
        <f t="shared" si="752"/>
        <v>587520</v>
      </c>
      <c r="I229" s="12">
        <f t="shared" si="752"/>
        <v>587520</v>
      </c>
      <c r="J229" s="12">
        <f t="shared" si="752"/>
        <v>587520</v>
      </c>
      <c r="K229" s="12">
        <f t="shared" ref="K229:X229" si="753">$C229</f>
        <v>587520</v>
      </c>
      <c r="L229" s="12">
        <f t="shared" si="753"/>
        <v>587520</v>
      </c>
      <c r="M229" s="12">
        <f t="shared" si="753"/>
        <v>587520</v>
      </c>
      <c r="N229" s="12">
        <f t="shared" si="753"/>
        <v>587520</v>
      </c>
      <c r="O229" s="12">
        <f t="shared" si="753"/>
        <v>587520</v>
      </c>
      <c r="P229" s="12">
        <f t="shared" si="753"/>
        <v>587520</v>
      </c>
      <c r="Q229" s="12">
        <f t="shared" si="753"/>
        <v>587520</v>
      </c>
      <c r="R229" s="12">
        <f t="shared" si="753"/>
        <v>587520</v>
      </c>
      <c r="S229" s="12">
        <f t="shared" si="753"/>
        <v>587520</v>
      </c>
      <c r="T229" s="12">
        <f t="shared" si="753"/>
        <v>587520</v>
      </c>
      <c r="U229" s="12">
        <f t="shared" si="753"/>
        <v>587520</v>
      </c>
      <c r="V229" s="12">
        <f t="shared" si="753"/>
        <v>587520</v>
      </c>
      <c r="W229" s="12">
        <f t="shared" si="753"/>
        <v>587520</v>
      </c>
      <c r="X229" s="12">
        <f t="shared" si="753"/>
        <v>587520</v>
      </c>
    </row>
    <row r="230" spans="1:27" ht="15" thickBot="1" x14ac:dyDescent="0.35">
      <c r="A230" s="2"/>
      <c r="B230" s="2" t="s">
        <v>10</v>
      </c>
      <c r="C230" s="2"/>
      <c r="D230" s="2"/>
      <c r="E230" s="12">
        <f t="shared" ref="E230:X230" si="754">E229/E$3</f>
        <v>559542.85714285716</v>
      </c>
      <c r="F230" s="12">
        <f t="shared" si="754"/>
        <v>532897.95918367349</v>
      </c>
      <c r="G230" s="12">
        <f t="shared" si="754"/>
        <v>507521.86588921276</v>
      </c>
      <c r="H230" s="12">
        <f t="shared" si="754"/>
        <v>483354.1579897264</v>
      </c>
      <c r="I230" s="12">
        <f t="shared" si="754"/>
        <v>460337.29332354892</v>
      </c>
      <c r="J230" s="12">
        <f t="shared" si="754"/>
        <v>438416.46983195131</v>
      </c>
      <c r="K230" s="12">
        <f t="shared" si="754"/>
        <v>417539.4950780489</v>
      </c>
      <c r="L230" s="12">
        <f t="shared" si="754"/>
        <v>397656.66197909415</v>
      </c>
      <c r="M230" s="12">
        <f t="shared" si="754"/>
        <v>378720.63045628014</v>
      </c>
      <c r="N230" s="12">
        <f t="shared" si="754"/>
        <v>360686.31472026679</v>
      </c>
      <c r="O230" s="12">
        <f t="shared" si="754"/>
        <v>343510.77592406364</v>
      </c>
      <c r="P230" s="12">
        <f t="shared" si="754"/>
        <v>327153.1199276796</v>
      </c>
      <c r="Q230" s="12">
        <f t="shared" si="754"/>
        <v>311574.39993112342</v>
      </c>
      <c r="R230" s="12">
        <f t="shared" si="754"/>
        <v>296737.52374392701</v>
      </c>
      <c r="S230" s="12">
        <f t="shared" si="754"/>
        <v>282607.1654704067</v>
      </c>
      <c r="T230" s="12">
        <f t="shared" si="754"/>
        <v>269149.68140038732</v>
      </c>
      <c r="U230" s="12">
        <f t="shared" si="754"/>
        <v>256333.02990513074</v>
      </c>
      <c r="V230" s="12">
        <f t="shared" si="754"/>
        <v>244126.69514774357</v>
      </c>
      <c r="W230" s="12">
        <f t="shared" si="754"/>
        <v>232501.61442642246</v>
      </c>
      <c r="X230" s="12">
        <f t="shared" si="754"/>
        <v>221430.10897754517</v>
      </c>
      <c r="Z230" s="5"/>
      <c r="AA230" s="4"/>
    </row>
    <row r="231" spans="1:27" ht="15.6" thickTop="1" thickBot="1" x14ac:dyDescent="0.35">
      <c r="A231" s="2"/>
      <c r="B231" s="2" t="s">
        <v>11</v>
      </c>
      <c r="C231" s="7">
        <f>X231</f>
        <v>7321797.8204490887</v>
      </c>
      <c r="D231" s="2"/>
      <c r="E231" s="12">
        <f>E230</f>
        <v>559542.85714285716</v>
      </c>
      <c r="F231" s="12">
        <f t="shared" ref="F231:X231" si="755">E231+F230</f>
        <v>1092440.8163265307</v>
      </c>
      <c r="G231" s="12">
        <f t="shared" si="755"/>
        <v>1599962.6822157435</v>
      </c>
      <c r="H231" s="12">
        <f t="shared" si="755"/>
        <v>2083316.8402054699</v>
      </c>
      <c r="I231" s="12">
        <f t="shared" si="755"/>
        <v>2543654.1335290186</v>
      </c>
      <c r="J231" s="12">
        <f t="shared" si="755"/>
        <v>2982070.60336097</v>
      </c>
      <c r="K231" s="12">
        <f t="shared" si="755"/>
        <v>3399610.0984390192</v>
      </c>
      <c r="L231" s="12">
        <f t="shared" si="755"/>
        <v>3797266.7604181133</v>
      </c>
      <c r="M231" s="12">
        <f t="shared" si="755"/>
        <v>4175987.3908743933</v>
      </c>
      <c r="N231" s="12">
        <f t="shared" si="755"/>
        <v>4536673.7055946598</v>
      </c>
      <c r="O231" s="12">
        <f t="shared" si="755"/>
        <v>4880184.4815187231</v>
      </c>
      <c r="P231" s="12">
        <f t="shared" si="755"/>
        <v>5207337.6014464023</v>
      </c>
      <c r="Q231" s="12">
        <f t="shared" si="755"/>
        <v>5518912.0013775257</v>
      </c>
      <c r="R231" s="12">
        <f t="shared" si="755"/>
        <v>5815649.5251214523</v>
      </c>
      <c r="S231" s="12">
        <f t="shared" si="755"/>
        <v>6098256.6905918587</v>
      </c>
      <c r="T231" s="12">
        <f t="shared" si="755"/>
        <v>6367406.3719922462</v>
      </c>
      <c r="U231" s="12">
        <f t="shared" si="755"/>
        <v>6623739.4018973773</v>
      </c>
      <c r="V231" s="12">
        <f t="shared" si="755"/>
        <v>6867866.0970451208</v>
      </c>
      <c r="W231" s="12">
        <f t="shared" si="755"/>
        <v>7100367.7114715436</v>
      </c>
      <c r="X231" s="13">
        <f t="shared" si="755"/>
        <v>7321797.8204490887</v>
      </c>
    </row>
    <row r="232" spans="1:27" ht="15" thickTop="1" x14ac:dyDescent="0.3">
      <c r="B232" s="2" t="s">
        <v>132</v>
      </c>
      <c r="C232" s="15">
        <f>'3.scen. - Novadi'!$O$36</f>
        <v>604800</v>
      </c>
      <c r="E232" s="12">
        <f>$C232</f>
        <v>604800</v>
      </c>
      <c r="F232" s="12">
        <f t="shared" ref="F232:X232" si="756">$C232</f>
        <v>604800</v>
      </c>
      <c r="G232" s="12">
        <f t="shared" si="756"/>
        <v>604800</v>
      </c>
      <c r="H232" s="12">
        <f t="shared" si="756"/>
        <v>604800</v>
      </c>
      <c r="I232" s="12">
        <f t="shared" si="756"/>
        <v>604800</v>
      </c>
      <c r="J232" s="12">
        <f t="shared" si="756"/>
        <v>604800</v>
      </c>
      <c r="K232" s="12">
        <f t="shared" si="756"/>
        <v>604800</v>
      </c>
      <c r="L232" s="12">
        <f t="shared" si="756"/>
        <v>604800</v>
      </c>
      <c r="M232" s="12">
        <f t="shared" si="756"/>
        <v>604800</v>
      </c>
      <c r="N232" s="12">
        <f t="shared" si="756"/>
        <v>604800</v>
      </c>
      <c r="O232" s="12">
        <f t="shared" si="756"/>
        <v>604800</v>
      </c>
      <c r="P232" s="12">
        <f t="shared" si="756"/>
        <v>604800</v>
      </c>
      <c r="Q232" s="12">
        <f t="shared" si="756"/>
        <v>604800</v>
      </c>
      <c r="R232" s="12">
        <f t="shared" si="756"/>
        <v>604800</v>
      </c>
      <c r="S232" s="12">
        <f t="shared" si="756"/>
        <v>604800</v>
      </c>
      <c r="T232" s="12">
        <f t="shared" si="756"/>
        <v>604800</v>
      </c>
      <c r="U232" s="12">
        <f t="shared" si="756"/>
        <v>604800</v>
      </c>
      <c r="V232" s="12">
        <f t="shared" si="756"/>
        <v>604800</v>
      </c>
      <c r="W232" s="12">
        <f t="shared" si="756"/>
        <v>604800</v>
      </c>
      <c r="X232" s="12">
        <f t="shared" si="756"/>
        <v>604800</v>
      </c>
    </row>
    <row r="233" spans="1:27" ht="15" thickBot="1" x14ac:dyDescent="0.35">
      <c r="B233" s="2" t="s">
        <v>10</v>
      </c>
      <c r="E233" s="12">
        <f t="shared" ref="E233:X233" si="757">E232/E$3</f>
        <v>576000</v>
      </c>
      <c r="F233" s="12">
        <f t="shared" si="757"/>
        <v>548571.42857142852</v>
      </c>
      <c r="G233" s="12">
        <f t="shared" si="757"/>
        <v>522448.97959183669</v>
      </c>
      <c r="H233" s="12">
        <f t="shared" si="757"/>
        <v>497570.45675413014</v>
      </c>
      <c r="I233" s="12">
        <f t="shared" si="757"/>
        <v>473876.62548012391</v>
      </c>
      <c r="J233" s="12">
        <f t="shared" si="757"/>
        <v>451311.07188583224</v>
      </c>
      <c r="K233" s="12">
        <f t="shared" si="757"/>
        <v>429820.06846269738</v>
      </c>
      <c r="L233" s="12">
        <f t="shared" si="757"/>
        <v>409352.4461549499</v>
      </c>
      <c r="M233" s="12">
        <f t="shared" si="757"/>
        <v>389859.47252852371</v>
      </c>
      <c r="N233" s="12">
        <f t="shared" si="757"/>
        <v>371294.73574145115</v>
      </c>
      <c r="O233" s="12">
        <f t="shared" si="757"/>
        <v>353614.03403947724</v>
      </c>
      <c r="P233" s="12">
        <f t="shared" si="757"/>
        <v>336775.27051378781</v>
      </c>
      <c r="Q233" s="12">
        <f t="shared" si="757"/>
        <v>320738.3528702741</v>
      </c>
      <c r="R233" s="12">
        <f t="shared" si="757"/>
        <v>305465.0979716896</v>
      </c>
      <c r="S233" s="12">
        <f t="shared" si="757"/>
        <v>290919.14092541864</v>
      </c>
      <c r="T233" s="12">
        <f t="shared" si="757"/>
        <v>277065.84850039869</v>
      </c>
      <c r="U233" s="12">
        <f t="shared" si="757"/>
        <v>263872.23666704632</v>
      </c>
      <c r="V233" s="12">
        <f t="shared" si="757"/>
        <v>251306.89206385368</v>
      </c>
      <c r="W233" s="12">
        <f t="shared" si="757"/>
        <v>239339.89720367017</v>
      </c>
      <c r="X233" s="12">
        <f t="shared" si="757"/>
        <v>227942.7592415906</v>
      </c>
    </row>
    <row r="234" spans="1:27" ht="15.6" thickTop="1" thickBot="1" x14ac:dyDescent="0.35">
      <c r="B234" s="2" t="s">
        <v>11</v>
      </c>
      <c r="C234" s="7">
        <f>X234</f>
        <v>7537144.8151681796</v>
      </c>
      <c r="E234" s="12">
        <f>E233</f>
        <v>576000</v>
      </c>
      <c r="F234" s="12">
        <f>E234+F233</f>
        <v>1124571.4285714286</v>
      </c>
      <c r="G234" s="12">
        <f t="shared" ref="G234" si="758">F234+G233</f>
        <v>1647020.4081632653</v>
      </c>
      <c r="H234" s="12">
        <f t="shared" ref="H234" si="759">G234+H233</f>
        <v>2144590.8649173956</v>
      </c>
      <c r="I234" s="12">
        <f t="shared" ref="I234" si="760">H234+I233</f>
        <v>2618467.4903975194</v>
      </c>
      <c r="J234" s="12">
        <f t="shared" ref="J234" si="761">I234+J233</f>
        <v>3069778.5622833516</v>
      </c>
      <c r="K234" s="12">
        <f t="shared" ref="K234" si="762">J234+K233</f>
        <v>3499598.6307460489</v>
      </c>
      <c r="L234" s="12">
        <f t="shared" ref="L234" si="763">K234+L233</f>
        <v>3908951.0769009986</v>
      </c>
      <c r="M234" s="12">
        <f t="shared" ref="M234" si="764">L234+M233</f>
        <v>4298810.5494295219</v>
      </c>
      <c r="N234" s="12">
        <f t="shared" ref="N234" si="765">M234+N233</f>
        <v>4670105.2851709733</v>
      </c>
      <c r="O234" s="12">
        <f t="shared" ref="O234" si="766">N234+O233</f>
        <v>5023719.3192104502</v>
      </c>
      <c r="P234" s="12">
        <f t="shared" ref="P234" si="767">O234+P233</f>
        <v>5360494.589724238</v>
      </c>
      <c r="Q234" s="12">
        <f t="shared" ref="Q234" si="768">P234+Q233</f>
        <v>5681232.9425945124</v>
      </c>
      <c r="R234" s="12">
        <f t="shared" ref="R234" si="769">Q234+R233</f>
        <v>5986698.0405662023</v>
      </c>
      <c r="S234" s="12">
        <f t="shared" ref="S234" si="770">R234+S233</f>
        <v>6277617.1814916208</v>
      </c>
      <c r="T234" s="12">
        <f t="shared" ref="T234" si="771">S234+T233</f>
        <v>6554683.0299920198</v>
      </c>
      <c r="U234" s="12">
        <f t="shared" ref="U234" si="772">T234+U233</f>
        <v>6818555.2666590661</v>
      </c>
      <c r="V234" s="12">
        <f t="shared" ref="V234" si="773">U234+V233</f>
        <v>7069862.1587229194</v>
      </c>
      <c r="W234" s="12">
        <f t="shared" ref="W234" si="774">V234+W233</f>
        <v>7309202.0559265893</v>
      </c>
      <c r="X234" s="13">
        <f t="shared" ref="X234" si="775">W234+X233</f>
        <v>7537144.8151681796</v>
      </c>
    </row>
    <row r="235" spans="1:27" ht="15" thickTop="1" x14ac:dyDescent="0.3"/>
    <row r="236" spans="1:27" x14ac:dyDescent="0.3">
      <c r="A236" s="2">
        <f>A229+1</f>
        <v>37</v>
      </c>
      <c r="B236" s="2" t="s">
        <v>131</v>
      </c>
      <c r="C236" s="14">
        <f>'3.scen. - Novadi'!$S$37</f>
        <v>281610</v>
      </c>
      <c r="D236" s="1"/>
      <c r="E236" s="12">
        <f t="shared" ref="E236:J236" si="776">$C236</f>
        <v>281610</v>
      </c>
      <c r="F236" s="12">
        <f t="shared" si="776"/>
        <v>281610</v>
      </c>
      <c r="G236" s="12">
        <f t="shared" si="776"/>
        <v>281610</v>
      </c>
      <c r="H236" s="12">
        <f t="shared" si="776"/>
        <v>281610</v>
      </c>
      <c r="I236" s="12">
        <f t="shared" si="776"/>
        <v>281610</v>
      </c>
      <c r="J236" s="12">
        <f t="shared" si="776"/>
        <v>281610</v>
      </c>
      <c r="K236" s="12">
        <f t="shared" ref="K236:X236" si="777">$C236</f>
        <v>281610</v>
      </c>
      <c r="L236" s="12">
        <f t="shared" si="777"/>
        <v>281610</v>
      </c>
      <c r="M236" s="12">
        <f t="shared" si="777"/>
        <v>281610</v>
      </c>
      <c r="N236" s="12">
        <f t="shared" si="777"/>
        <v>281610</v>
      </c>
      <c r="O236" s="12">
        <f t="shared" si="777"/>
        <v>281610</v>
      </c>
      <c r="P236" s="12">
        <f t="shared" si="777"/>
        <v>281610</v>
      </c>
      <c r="Q236" s="12">
        <f t="shared" si="777"/>
        <v>281610</v>
      </c>
      <c r="R236" s="12">
        <f t="shared" si="777"/>
        <v>281610</v>
      </c>
      <c r="S236" s="12">
        <f t="shared" si="777"/>
        <v>281610</v>
      </c>
      <c r="T236" s="12">
        <f t="shared" si="777"/>
        <v>281610</v>
      </c>
      <c r="U236" s="12">
        <f t="shared" si="777"/>
        <v>281610</v>
      </c>
      <c r="V236" s="12">
        <f t="shared" si="777"/>
        <v>281610</v>
      </c>
      <c r="W236" s="12">
        <f t="shared" si="777"/>
        <v>281610</v>
      </c>
      <c r="X236" s="12">
        <f t="shared" si="777"/>
        <v>281610</v>
      </c>
    </row>
    <row r="237" spans="1:27" ht="15" thickBot="1" x14ac:dyDescent="0.35">
      <c r="A237" s="2"/>
      <c r="B237" s="2" t="s">
        <v>10</v>
      </c>
      <c r="C237" s="2"/>
      <c r="D237" s="2"/>
      <c r="E237" s="12">
        <f t="shared" ref="E237:X237" si="778">E236/E$3</f>
        <v>268200</v>
      </c>
      <c r="F237" s="12">
        <f t="shared" si="778"/>
        <v>255428.57142857142</v>
      </c>
      <c r="G237" s="12">
        <f t="shared" si="778"/>
        <v>243265.30612244896</v>
      </c>
      <c r="H237" s="12">
        <f t="shared" si="778"/>
        <v>231681.24392614185</v>
      </c>
      <c r="I237" s="12">
        <f t="shared" si="778"/>
        <v>220648.80373918268</v>
      </c>
      <c r="J237" s="12">
        <f t="shared" si="778"/>
        <v>210141.71784684065</v>
      </c>
      <c r="K237" s="12">
        <f t="shared" si="778"/>
        <v>200134.96937794346</v>
      </c>
      <c r="L237" s="12">
        <f t="shared" si="778"/>
        <v>190604.73274089853</v>
      </c>
      <c r="M237" s="12">
        <f t="shared" si="778"/>
        <v>181528.31689609383</v>
      </c>
      <c r="N237" s="12">
        <f t="shared" si="778"/>
        <v>172884.1113296132</v>
      </c>
      <c r="O237" s="12">
        <f t="shared" si="778"/>
        <v>164651.53459963159</v>
      </c>
      <c r="P237" s="12">
        <f t="shared" si="778"/>
        <v>156810.98533298247</v>
      </c>
      <c r="Q237" s="12">
        <f t="shared" si="778"/>
        <v>149343.79555522138</v>
      </c>
      <c r="R237" s="12">
        <f t="shared" si="778"/>
        <v>142232.18624306796</v>
      </c>
      <c r="S237" s="12">
        <f t="shared" si="778"/>
        <v>135459.22499339806</v>
      </c>
      <c r="T237" s="12">
        <f t="shared" si="778"/>
        <v>129008.78570799813</v>
      </c>
      <c r="U237" s="12">
        <f t="shared" si="778"/>
        <v>122865.51019809346</v>
      </c>
      <c r="V237" s="12">
        <f t="shared" si="778"/>
        <v>117014.77161723186</v>
      </c>
      <c r="W237" s="12">
        <f t="shared" si="778"/>
        <v>111442.63963545892</v>
      </c>
      <c r="X237" s="12">
        <f t="shared" si="778"/>
        <v>106135.84727186563</v>
      </c>
      <c r="Z237" s="5"/>
      <c r="AA237" s="4"/>
    </row>
    <row r="238" spans="1:27" ht="15.6" thickTop="1" thickBot="1" x14ac:dyDescent="0.35">
      <c r="A238" s="2"/>
      <c r="B238" s="2" t="s">
        <v>11</v>
      </c>
      <c r="C238" s="7">
        <f>X238</f>
        <v>3509483.0545626841</v>
      </c>
      <c r="D238" s="2"/>
      <c r="E238" s="12">
        <f>E237</f>
        <v>268200</v>
      </c>
      <c r="F238" s="12">
        <f t="shared" ref="F238:X238" si="779">E238+F237</f>
        <v>523628.57142857142</v>
      </c>
      <c r="G238" s="12">
        <f t="shared" si="779"/>
        <v>766893.87755102036</v>
      </c>
      <c r="H238" s="12">
        <f t="shared" si="779"/>
        <v>998575.12147716223</v>
      </c>
      <c r="I238" s="12">
        <f t="shared" si="779"/>
        <v>1219223.9252163449</v>
      </c>
      <c r="J238" s="12">
        <f t="shared" si="779"/>
        <v>1429365.6430631855</v>
      </c>
      <c r="K238" s="12">
        <f t="shared" si="779"/>
        <v>1629500.6124411291</v>
      </c>
      <c r="L238" s="12">
        <f t="shared" si="779"/>
        <v>1820105.3451820277</v>
      </c>
      <c r="M238" s="12">
        <f t="shared" si="779"/>
        <v>2001633.6620781214</v>
      </c>
      <c r="N238" s="12">
        <f t="shared" si="779"/>
        <v>2174517.7734077345</v>
      </c>
      <c r="O238" s="12">
        <f t="shared" si="779"/>
        <v>2339169.308007366</v>
      </c>
      <c r="P238" s="12">
        <f t="shared" si="779"/>
        <v>2495980.2933403486</v>
      </c>
      <c r="Q238" s="12">
        <f t="shared" si="779"/>
        <v>2645324.08889557</v>
      </c>
      <c r="R238" s="12">
        <f t="shared" si="779"/>
        <v>2787556.275138638</v>
      </c>
      <c r="S238" s="12">
        <f t="shared" si="779"/>
        <v>2923015.5001320359</v>
      </c>
      <c r="T238" s="12">
        <f t="shared" si="779"/>
        <v>3052024.285840034</v>
      </c>
      <c r="U238" s="12">
        <f t="shared" si="779"/>
        <v>3174889.7960381275</v>
      </c>
      <c r="V238" s="12">
        <f t="shared" si="779"/>
        <v>3291904.5676553594</v>
      </c>
      <c r="W238" s="12">
        <f t="shared" si="779"/>
        <v>3403347.2072908184</v>
      </c>
      <c r="X238" s="13">
        <f t="shared" si="779"/>
        <v>3509483.0545626841</v>
      </c>
    </row>
    <row r="239" spans="1:27" ht="15" thickTop="1" x14ac:dyDescent="0.3">
      <c r="B239" s="2" t="s">
        <v>132</v>
      </c>
      <c r="C239" s="15">
        <f>'3.scen. - Novadi'!$O$37</f>
        <v>280350</v>
      </c>
      <c r="E239" s="12">
        <f>$C239</f>
        <v>280350</v>
      </c>
      <c r="F239" s="12">
        <f t="shared" ref="F239:X239" si="780">$C239</f>
        <v>280350</v>
      </c>
      <c r="G239" s="12">
        <f t="shared" si="780"/>
        <v>280350</v>
      </c>
      <c r="H239" s="12">
        <f t="shared" si="780"/>
        <v>280350</v>
      </c>
      <c r="I239" s="12">
        <f t="shared" si="780"/>
        <v>280350</v>
      </c>
      <c r="J239" s="12">
        <f t="shared" si="780"/>
        <v>280350</v>
      </c>
      <c r="K239" s="12">
        <f t="shared" si="780"/>
        <v>280350</v>
      </c>
      <c r="L239" s="12">
        <f t="shared" si="780"/>
        <v>280350</v>
      </c>
      <c r="M239" s="12">
        <f t="shared" si="780"/>
        <v>280350</v>
      </c>
      <c r="N239" s="12">
        <f t="shared" si="780"/>
        <v>280350</v>
      </c>
      <c r="O239" s="12">
        <f t="shared" si="780"/>
        <v>280350</v>
      </c>
      <c r="P239" s="12">
        <f t="shared" si="780"/>
        <v>280350</v>
      </c>
      <c r="Q239" s="12">
        <f t="shared" si="780"/>
        <v>280350</v>
      </c>
      <c r="R239" s="12">
        <f t="shared" si="780"/>
        <v>280350</v>
      </c>
      <c r="S239" s="12">
        <f t="shared" si="780"/>
        <v>280350</v>
      </c>
      <c r="T239" s="12">
        <f t="shared" si="780"/>
        <v>280350</v>
      </c>
      <c r="U239" s="12">
        <f t="shared" si="780"/>
        <v>280350</v>
      </c>
      <c r="V239" s="12">
        <f t="shared" si="780"/>
        <v>280350</v>
      </c>
      <c r="W239" s="12">
        <f t="shared" si="780"/>
        <v>280350</v>
      </c>
      <c r="X239" s="12">
        <f t="shared" si="780"/>
        <v>280350</v>
      </c>
    </row>
    <row r="240" spans="1:27" ht="15" thickBot="1" x14ac:dyDescent="0.35">
      <c r="B240" s="2" t="s">
        <v>10</v>
      </c>
      <c r="E240" s="12">
        <f t="shared" ref="E240:X240" si="781">E239/E$3</f>
        <v>267000</v>
      </c>
      <c r="F240" s="12">
        <f t="shared" si="781"/>
        <v>254285.71428571429</v>
      </c>
      <c r="G240" s="12">
        <f t="shared" si="781"/>
        <v>242176.87074829929</v>
      </c>
      <c r="H240" s="12">
        <f t="shared" si="781"/>
        <v>230644.63880790406</v>
      </c>
      <c r="I240" s="12">
        <f t="shared" si="781"/>
        <v>219661.56076943243</v>
      </c>
      <c r="J240" s="12">
        <f t="shared" si="781"/>
        <v>209201.4864470785</v>
      </c>
      <c r="K240" s="12">
        <f t="shared" si="781"/>
        <v>199239.51090197952</v>
      </c>
      <c r="L240" s="12">
        <f t="shared" si="781"/>
        <v>189751.91514474238</v>
      </c>
      <c r="M240" s="12">
        <f t="shared" si="781"/>
        <v>180716.10966165943</v>
      </c>
      <c r="N240" s="12">
        <f t="shared" si="781"/>
        <v>172110.58063015182</v>
      </c>
      <c r="O240" s="12">
        <f t="shared" si="781"/>
        <v>163914.83869538267</v>
      </c>
      <c r="P240" s="12">
        <f t="shared" si="781"/>
        <v>156109.37018607874</v>
      </c>
      <c r="Q240" s="12">
        <f t="shared" si="781"/>
        <v>148675.59065340832</v>
      </c>
      <c r="R240" s="12">
        <f t="shared" si="781"/>
        <v>141595.80062229361</v>
      </c>
      <c r="S240" s="12">
        <f t="shared" si="781"/>
        <v>134853.14344980344</v>
      </c>
      <c r="T240" s="12">
        <f t="shared" si="781"/>
        <v>128431.56519028898</v>
      </c>
      <c r="U240" s="12">
        <f t="shared" si="781"/>
        <v>122315.77637170377</v>
      </c>
      <c r="V240" s="12">
        <f t="shared" si="781"/>
        <v>116491.21559209883</v>
      </c>
      <c r="W240" s="12">
        <f t="shared" si="781"/>
        <v>110944.01484961795</v>
      </c>
      <c r="X240" s="12">
        <f t="shared" si="781"/>
        <v>105660.96652344565</v>
      </c>
    </row>
    <row r="241" spans="1:27" ht="15.6" thickTop="1" thickBot="1" x14ac:dyDescent="0.35">
      <c r="B241" s="2" t="s">
        <v>11</v>
      </c>
      <c r="C241" s="7">
        <f>X241</f>
        <v>3493780.6695310846</v>
      </c>
      <c r="E241" s="12">
        <f>E240</f>
        <v>267000</v>
      </c>
      <c r="F241" s="12">
        <f>E241+F240</f>
        <v>521285.71428571432</v>
      </c>
      <c r="G241" s="12">
        <f t="shared" ref="G241" si="782">F241+G240</f>
        <v>763462.58503401361</v>
      </c>
      <c r="H241" s="12">
        <f t="shared" ref="H241" si="783">G241+H240</f>
        <v>994107.2238419177</v>
      </c>
      <c r="I241" s="12">
        <f t="shared" ref="I241" si="784">H241+I240</f>
        <v>1213768.7846113502</v>
      </c>
      <c r="J241" s="12">
        <f t="shared" ref="J241" si="785">I241+J240</f>
        <v>1422970.2710584286</v>
      </c>
      <c r="K241" s="12">
        <f t="shared" ref="K241" si="786">J241+K240</f>
        <v>1622209.7819604082</v>
      </c>
      <c r="L241" s="12">
        <f t="shared" ref="L241" si="787">K241+L240</f>
        <v>1811961.6971051507</v>
      </c>
      <c r="M241" s="12">
        <f t="shared" ref="M241" si="788">L241+M240</f>
        <v>1992677.8067668101</v>
      </c>
      <c r="N241" s="12">
        <f t="shared" ref="N241" si="789">M241+N240</f>
        <v>2164788.3873969619</v>
      </c>
      <c r="O241" s="12">
        <f t="shared" ref="O241" si="790">N241+O240</f>
        <v>2328703.2260923446</v>
      </c>
      <c r="P241" s="12">
        <f t="shared" ref="P241" si="791">O241+P240</f>
        <v>2484812.5962784234</v>
      </c>
      <c r="Q241" s="12">
        <f t="shared" ref="Q241" si="792">P241+Q240</f>
        <v>2633488.1869318318</v>
      </c>
      <c r="R241" s="12">
        <f t="shared" ref="R241" si="793">Q241+R240</f>
        <v>2775083.9875541255</v>
      </c>
      <c r="S241" s="12">
        <f t="shared" ref="S241" si="794">R241+S240</f>
        <v>2909937.1310039288</v>
      </c>
      <c r="T241" s="12">
        <f t="shared" ref="T241" si="795">S241+T240</f>
        <v>3038368.696194218</v>
      </c>
      <c r="U241" s="12">
        <f t="shared" ref="U241" si="796">T241+U240</f>
        <v>3160684.472565922</v>
      </c>
      <c r="V241" s="12">
        <f t="shared" ref="V241" si="797">U241+V240</f>
        <v>3277175.6881580208</v>
      </c>
      <c r="W241" s="12">
        <f t="shared" ref="W241" si="798">V241+W240</f>
        <v>3388119.7030076389</v>
      </c>
      <c r="X241" s="13">
        <f t="shared" ref="X241" si="799">W241+X240</f>
        <v>3493780.6695310846</v>
      </c>
    </row>
    <row r="242" spans="1:27" ht="15" thickTop="1" x14ac:dyDescent="0.3"/>
    <row r="243" spans="1:27" x14ac:dyDescent="0.3">
      <c r="A243" s="2">
        <f>A236+1</f>
        <v>38</v>
      </c>
      <c r="B243" s="2" t="s">
        <v>131</v>
      </c>
      <c r="C243" s="14">
        <f>'3.scen. - Novadi'!$S$38</f>
        <v>458670</v>
      </c>
      <c r="D243" s="1"/>
      <c r="E243" s="12">
        <f t="shared" ref="E243:J243" si="800">$C243</f>
        <v>458670</v>
      </c>
      <c r="F243" s="12">
        <f t="shared" si="800"/>
        <v>458670</v>
      </c>
      <c r="G243" s="12">
        <f t="shared" si="800"/>
        <v>458670</v>
      </c>
      <c r="H243" s="12">
        <f t="shared" si="800"/>
        <v>458670</v>
      </c>
      <c r="I243" s="12">
        <f t="shared" si="800"/>
        <v>458670</v>
      </c>
      <c r="J243" s="12">
        <f t="shared" si="800"/>
        <v>458670</v>
      </c>
      <c r="K243" s="12">
        <f t="shared" ref="K243:X243" si="801">$C243</f>
        <v>458670</v>
      </c>
      <c r="L243" s="12">
        <f t="shared" si="801"/>
        <v>458670</v>
      </c>
      <c r="M243" s="12">
        <f t="shared" si="801"/>
        <v>458670</v>
      </c>
      <c r="N243" s="12">
        <f t="shared" si="801"/>
        <v>458670</v>
      </c>
      <c r="O243" s="12">
        <f t="shared" si="801"/>
        <v>458670</v>
      </c>
      <c r="P243" s="12">
        <f t="shared" si="801"/>
        <v>458670</v>
      </c>
      <c r="Q243" s="12">
        <f t="shared" si="801"/>
        <v>458670</v>
      </c>
      <c r="R243" s="12">
        <f t="shared" si="801"/>
        <v>458670</v>
      </c>
      <c r="S243" s="12">
        <f t="shared" si="801"/>
        <v>458670</v>
      </c>
      <c r="T243" s="12">
        <f t="shared" si="801"/>
        <v>458670</v>
      </c>
      <c r="U243" s="12">
        <f t="shared" si="801"/>
        <v>458670</v>
      </c>
      <c r="V243" s="12">
        <f t="shared" si="801"/>
        <v>458670</v>
      </c>
      <c r="W243" s="12">
        <f t="shared" si="801"/>
        <v>458670</v>
      </c>
      <c r="X243" s="12">
        <f t="shared" si="801"/>
        <v>458670</v>
      </c>
    </row>
    <row r="244" spans="1:27" ht="15" thickBot="1" x14ac:dyDescent="0.35">
      <c r="A244" s="2"/>
      <c r="B244" s="2" t="s">
        <v>10</v>
      </c>
      <c r="C244" s="2"/>
      <c r="D244" s="2"/>
      <c r="E244" s="12">
        <f t="shared" ref="E244:X244" si="802">E243/E$3</f>
        <v>436828.57142857142</v>
      </c>
      <c r="F244" s="12">
        <f t="shared" si="802"/>
        <v>416027.21088435373</v>
      </c>
      <c r="G244" s="12">
        <f t="shared" si="802"/>
        <v>396216.39131843211</v>
      </c>
      <c r="H244" s="12">
        <f t="shared" si="802"/>
        <v>377348.94411279244</v>
      </c>
      <c r="I244" s="12">
        <f t="shared" si="802"/>
        <v>359379.94677408802</v>
      </c>
      <c r="J244" s="12">
        <f t="shared" si="802"/>
        <v>342266.61597532191</v>
      </c>
      <c r="K244" s="12">
        <f t="shared" si="802"/>
        <v>325968.20569078275</v>
      </c>
      <c r="L244" s="12">
        <f t="shared" si="802"/>
        <v>310445.91018169787</v>
      </c>
      <c r="M244" s="12">
        <f t="shared" si="802"/>
        <v>295662.77160161699</v>
      </c>
      <c r="N244" s="12">
        <f t="shared" si="802"/>
        <v>281583.59200154</v>
      </c>
      <c r="O244" s="12">
        <f t="shared" si="802"/>
        <v>268174.84952527616</v>
      </c>
      <c r="P244" s="12">
        <f t="shared" si="802"/>
        <v>255404.61859550109</v>
      </c>
      <c r="Q244" s="12">
        <f t="shared" si="802"/>
        <v>243242.49390047722</v>
      </c>
      <c r="R244" s="12">
        <f t="shared" si="802"/>
        <v>231659.51800045447</v>
      </c>
      <c r="S244" s="12">
        <f t="shared" si="802"/>
        <v>220628.1123813852</v>
      </c>
      <c r="T244" s="12">
        <f t="shared" si="802"/>
        <v>210122.0117917954</v>
      </c>
      <c r="U244" s="12">
        <f t="shared" si="802"/>
        <v>200116.20170647179</v>
      </c>
      <c r="V244" s="12">
        <f t="shared" si="802"/>
        <v>190586.8587680684</v>
      </c>
      <c r="W244" s="12">
        <f t="shared" si="802"/>
        <v>181511.29406482703</v>
      </c>
      <c r="X244" s="12">
        <f t="shared" si="802"/>
        <v>172867.89910935907</v>
      </c>
      <c r="Z244" s="5"/>
      <c r="AA244" s="4"/>
    </row>
    <row r="245" spans="1:27" ht="15.6" thickTop="1" thickBot="1" x14ac:dyDescent="0.35">
      <c r="A245" s="2"/>
      <c r="B245" s="2" t="s">
        <v>11</v>
      </c>
      <c r="C245" s="7">
        <f>X245</f>
        <v>5716042.0178128136</v>
      </c>
      <c r="D245" s="2"/>
      <c r="E245" s="12">
        <f>E244</f>
        <v>436828.57142857142</v>
      </c>
      <c r="F245" s="12">
        <f t="shared" ref="F245:X245" si="803">E245+F244</f>
        <v>852855.78231292521</v>
      </c>
      <c r="G245" s="12">
        <f t="shared" si="803"/>
        <v>1249072.1736313573</v>
      </c>
      <c r="H245" s="12">
        <f t="shared" si="803"/>
        <v>1626421.1177441496</v>
      </c>
      <c r="I245" s="12">
        <f t="shared" si="803"/>
        <v>1985801.0645182377</v>
      </c>
      <c r="J245" s="12">
        <f t="shared" si="803"/>
        <v>2328067.6804935597</v>
      </c>
      <c r="K245" s="12">
        <f t="shared" si="803"/>
        <v>2654035.8861843422</v>
      </c>
      <c r="L245" s="12">
        <f t="shared" si="803"/>
        <v>2964481.7963660401</v>
      </c>
      <c r="M245" s="12">
        <f t="shared" si="803"/>
        <v>3260144.567967657</v>
      </c>
      <c r="N245" s="12">
        <f t="shared" si="803"/>
        <v>3541728.1599691971</v>
      </c>
      <c r="O245" s="12">
        <f t="shared" si="803"/>
        <v>3809903.0094944732</v>
      </c>
      <c r="P245" s="12">
        <f t="shared" si="803"/>
        <v>4065307.6280899742</v>
      </c>
      <c r="Q245" s="12">
        <f t="shared" si="803"/>
        <v>4308550.1219904516</v>
      </c>
      <c r="R245" s="12">
        <f t="shared" si="803"/>
        <v>4540209.6399909062</v>
      </c>
      <c r="S245" s="12">
        <f t="shared" si="803"/>
        <v>4760837.7523722919</v>
      </c>
      <c r="T245" s="12">
        <f t="shared" si="803"/>
        <v>4970959.7641640874</v>
      </c>
      <c r="U245" s="12">
        <f t="shared" si="803"/>
        <v>5171075.9658705592</v>
      </c>
      <c r="V245" s="12">
        <f t="shared" si="803"/>
        <v>5361662.8246386275</v>
      </c>
      <c r="W245" s="12">
        <f t="shared" si="803"/>
        <v>5543174.1187034547</v>
      </c>
      <c r="X245" s="13">
        <f t="shared" si="803"/>
        <v>5716042.0178128136</v>
      </c>
    </row>
    <row r="246" spans="1:27" ht="15" thickTop="1" x14ac:dyDescent="0.3">
      <c r="B246" s="2" t="s">
        <v>132</v>
      </c>
      <c r="C246" s="15">
        <f>'3.scen. - Novadi'!$O$38</f>
        <v>499200</v>
      </c>
      <c r="E246" s="12">
        <f>$C246</f>
        <v>499200</v>
      </c>
      <c r="F246" s="12">
        <f t="shared" ref="F246:X246" si="804">$C246</f>
        <v>499200</v>
      </c>
      <c r="G246" s="12">
        <f t="shared" si="804"/>
        <v>499200</v>
      </c>
      <c r="H246" s="12">
        <f t="shared" si="804"/>
        <v>499200</v>
      </c>
      <c r="I246" s="12">
        <f t="shared" si="804"/>
        <v>499200</v>
      </c>
      <c r="J246" s="12">
        <f t="shared" si="804"/>
        <v>499200</v>
      </c>
      <c r="K246" s="12">
        <f t="shared" si="804"/>
        <v>499200</v>
      </c>
      <c r="L246" s="12">
        <f t="shared" si="804"/>
        <v>499200</v>
      </c>
      <c r="M246" s="12">
        <f t="shared" si="804"/>
        <v>499200</v>
      </c>
      <c r="N246" s="12">
        <f t="shared" si="804"/>
        <v>499200</v>
      </c>
      <c r="O246" s="12">
        <f t="shared" si="804"/>
        <v>499200</v>
      </c>
      <c r="P246" s="12">
        <f t="shared" si="804"/>
        <v>499200</v>
      </c>
      <c r="Q246" s="12">
        <f t="shared" si="804"/>
        <v>499200</v>
      </c>
      <c r="R246" s="12">
        <f t="shared" si="804"/>
        <v>499200</v>
      </c>
      <c r="S246" s="12">
        <f t="shared" si="804"/>
        <v>499200</v>
      </c>
      <c r="T246" s="12">
        <f t="shared" si="804"/>
        <v>499200</v>
      </c>
      <c r="U246" s="12">
        <f t="shared" si="804"/>
        <v>499200</v>
      </c>
      <c r="V246" s="12">
        <f t="shared" si="804"/>
        <v>499200</v>
      </c>
      <c r="W246" s="12">
        <f t="shared" si="804"/>
        <v>499200</v>
      </c>
      <c r="X246" s="12">
        <f t="shared" si="804"/>
        <v>499200</v>
      </c>
    </row>
    <row r="247" spans="1:27" ht="15" thickBot="1" x14ac:dyDescent="0.35">
      <c r="B247" s="2" t="s">
        <v>10</v>
      </c>
      <c r="E247" s="12">
        <f t="shared" ref="E247:X247" si="805">E246/E$3</f>
        <v>475428.57142857142</v>
      </c>
      <c r="F247" s="12">
        <f t="shared" si="805"/>
        <v>452789.11564625846</v>
      </c>
      <c r="G247" s="12">
        <f t="shared" si="805"/>
        <v>431227.72918691282</v>
      </c>
      <c r="H247" s="12">
        <f t="shared" si="805"/>
        <v>410693.07541610743</v>
      </c>
      <c r="I247" s="12">
        <f t="shared" si="805"/>
        <v>391136.26230105467</v>
      </c>
      <c r="J247" s="12">
        <f t="shared" si="805"/>
        <v>372510.7260010044</v>
      </c>
      <c r="K247" s="12">
        <f t="shared" si="805"/>
        <v>354772.12000095658</v>
      </c>
      <c r="L247" s="12">
        <f t="shared" si="805"/>
        <v>337878.20952472056</v>
      </c>
      <c r="M247" s="12">
        <f t="shared" si="805"/>
        <v>321788.77097592433</v>
      </c>
      <c r="N247" s="12">
        <f t="shared" si="805"/>
        <v>306465.49616754695</v>
      </c>
      <c r="O247" s="12">
        <f t="shared" si="805"/>
        <v>291871.90111194947</v>
      </c>
      <c r="P247" s="12">
        <f t="shared" si="805"/>
        <v>277973.23915423756</v>
      </c>
      <c r="Q247" s="12">
        <f t="shared" si="805"/>
        <v>264736.41824213101</v>
      </c>
      <c r="R247" s="12">
        <f t="shared" si="805"/>
        <v>252129.92213536284</v>
      </c>
      <c r="S247" s="12">
        <f t="shared" si="805"/>
        <v>240123.73536701221</v>
      </c>
      <c r="T247" s="12">
        <f t="shared" si="805"/>
        <v>228689.27177810686</v>
      </c>
      <c r="U247" s="12">
        <f t="shared" si="805"/>
        <v>217799.30645533983</v>
      </c>
      <c r="V247" s="12">
        <f t="shared" si="805"/>
        <v>207427.91090984747</v>
      </c>
      <c r="W247" s="12">
        <f t="shared" si="805"/>
        <v>197550.39134271187</v>
      </c>
      <c r="X247" s="12">
        <f t="shared" si="805"/>
        <v>188143.22985020178</v>
      </c>
    </row>
    <row r="248" spans="1:27" ht="15.6" thickTop="1" thickBot="1" x14ac:dyDescent="0.35">
      <c r="B248" s="2" t="s">
        <v>11</v>
      </c>
      <c r="C248" s="7">
        <f>X248</f>
        <v>6221135.402995958</v>
      </c>
      <c r="E248" s="12">
        <f>E247</f>
        <v>475428.57142857142</v>
      </c>
      <c r="F248" s="12">
        <f>E248+F247</f>
        <v>928217.68707482982</v>
      </c>
      <c r="G248" s="12">
        <f t="shared" ref="G248" si="806">F248+G247</f>
        <v>1359445.4162617426</v>
      </c>
      <c r="H248" s="12">
        <f t="shared" ref="H248" si="807">G248+H247</f>
        <v>1770138.49167785</v>
      </c>
      <c r="I248" s="12">
        <f t="shared" ref="I248" si="808">H248+I247</f>
        <v>2161274.7539789048</v>
      </c>
      <c r="J248" s="12">
        <f t="shared" ref="J248" si="809">I248+J247</f>
        <v>2533785.479979909</v>
      </c>
      <c r="K248" s="12">
        <f t="shared" ref="K248" si="810">J248+K247</f>
        <v>2888557.5999808656</v>
      </c>
      <c r="L248" s="12">
        <f t="shared" ref="L248" si="811">K248+L247</f>
        <v>3226435.809505586</v>
      </c>
      <c r="M248" s="12">
        <f t="shared" ref="M248" si="812">L248+M247</f>
        <v>3548224.5804815106</v>
      </c>
      <c r="N248" s="12">
        <f t="shared" ref="N248" si="813">M248+N247</f>
        <v>3854690.0766490577</v>
      </c>
      <c r="O248" s="12">
        <f t="shared" ref="O248" si="814">N248+O247</f>
        <v>4146561.9777610069</v>
      </c>
      <c r="P248" s="12">
        <f t="shared" ref="P248" si="815">O248+P247</f>
        <v>4424535.2169152442</v>
      </c>
      <c r="Q248" s="12">
        <f t="shared" ref="Q248" si="816">P248+Q247</f>
        <v>4689271.6351573756</v>
      </c>
      <c r="R248" s="12">
        <f t="shared" ref="R248" si="817">Q248+R247</f>
        <v>4941401.557292738</v>
      </c>
      <c r="S248" s="12">
        <f t="shared" ref="S248" si="818">R248+S247</f>
        <v>5181525.2926597502</v>
      </c>
      <c r="T248" s="12">
        <f t="shared" ref="T248" si="819">S248+T247</f>
        <v>5410214.5644378569</v>
      </c>
      <c r="U248" s="12">
        <f t="shared" ref="U248" si="820">T248+U247</f>
        <v>5628013.8708931971</v>
      </c>
      <c r="V248" s="12">
        <f t="shared" ref="V248" si="821">U248+V247</f>
        <v>5835441.7818030445</v>
      </c>
      <c r="W248" s="12">
        <f t="shared" ref="W248" si="822">V248+W247</f>
        <v>6032992.1731457561</v>
      </c>
      <c r="X248" s="13">
        <f t="shared" ref="X248" si="823">W248+X247</f>
        <v>6221135.402995958</v>
      </c>
    </row>
    <row r="249" spans="1:27" ht="15" thickTop="1" x14ac:dyDescent="0.3"/>
    <row r="250" spans="1:27" x14ac:dyDescent="0.3">
      <c r="A250" s="2">
        <f>A243+1</f>
        <v>39</v>
      </c>
      <c r="B250" s="2" t="s">
        <v>131</v>
      </c>
      <c r="C250" s="14">
        <f>'3.scen. - Novadi'!$S$39</f>
        <v>364410</v>
      </c>
      <c r="D250" s="1"/>
      <c r="E250" s="12">
        <f t="shared" ref="E250:J250" si="824">$C250</f>
        <v>364410</v>
      </c>
      <c r="F250" s="12">
        <f t="shared" si="824"/>
        <v>364410</v>
      </c>
      <c r="G250" s="12">
        <f t="shared" si="824"/>
        <v>364410</v>
      </c>
      <c r="H250" s="12">
        <f t="shared" si="824"/>
        <v>364410</v>
      </c>
      <c r="I250" s="12">
        <f t="shared" si="824"/>
        <v>364410</v>
      </c>
      <c r="J250" s="12">
        <f t="shared" si="824"/>
        <v>364410</v>
      </c>
      <c r="K250" s="12">
        <f t="shared" ref="K250:X250" si="825">$C250</f>
        <v>364410</v>
      </c>
      <c r="L250" s="12">
        <f t="shared" si="825"/>
        <v>364410</v>
      </c>
      <c r="M250" s="12">
        <f t="shared" si="825"/>
        <v>364410</v>
      </c>
      <c r="N250" s="12">
        <f t="shared" si="825"/>
        <v>364410</v>
      </c>
      <c r="O250" s="12">
        <f t="shared" si="825"/>
        <v>364410</v>
      </c>
      <c r="P250" s="12">
        <f t="shared" si="825"/>
        <v>364410</v>
      </c>
      <c r="Q250" s="12">
        <f t="shared" si="825"/>
        <v>364410</v>
      </c>
      <c r="R250" s="12">
        <f t="shared" si="825"/>
        <v>364410</v>
      </c>
      <c r="S250" s="12">
        <f t="shared" si="825"/>
        <v>364410</v>
      </c>
      <c r="T250" s="12">
        <f t="shared" si="825"/>
        <v>364410</v>
      </c>
      <c r="U250" s="12">
        <f t="shared" si="825"/>
        <v>364410</v>
      </c>
      <c r="V250" s="12">
        <f t="shared" si="825"/>
        <v>364410</v>
      </c>
      <c r="W250" s="12">
        <f t="shared" si="825"/>
        <v>364410</v>
      </c>
      <c r="X250" s="12">
        <f t="shared" si="825"/>
        <v>364410</v>
      </c>
    </row>
    <row r="251" spans="1:27" ht="15" thickBot="1" x14ac:dyDescent="0.35">
      <c r="A251" s="2"/>
      <c r="B251" s="2" t="s">
        <v>10</v>
      </c>
      <c r="C251" s="2"/>
      <c r="D251" s="2"/>
      <c r="E251" s="12">
        <f t="shared" ref="E251:X251" si="826">E250/E$3</f>
        <v>347057.14285714284</v>
      </c>
      <c r="F251" s="12">
        <f t="shared" si="826"/>
        <v>330530.61224489793</v>
      </c>
      <c r="G251" s="12">
        <f t="shared" si="826"/>
        <v>314791.05928085517</v>
      </c>
      <c r="H251" s="12">
        <f t="shared" si="826"/>
        <v>299801.00883890968</v>
      </c>
      <c r="I251" s="12">
        <f t="shared" si="826"/>
        <v>285524.7703227711</v>
      </c>
      <c r="J251" s="12">
        <f t="shared" si="826"/>
        <v>271928.35268835339</v>
      </c>
      <c r="K251" s="12">
        <f t="shared" si="826"/>
        <v>258979.38351271753</v>
      </c>
      <c r="L251" s="12">
        <f t="shared" si="826"/>
        <v>246647.03191687382</v>
      </c>
      <c r="M251" s="12">
        <f t="shared" si="826"/>
        <v>234901.93515892743</v>
      </c>
      <c r="N251" s="12">
        <f t="shared" si="826"/>
        <v>223716.12872278804</v>
      </c>
      <c r="O251" s="12">
        <f t="shared" si="826"/>
        <v>213062.9797359886</v>
      </c>
      <c r="P251" s="12">
        <f t="shared" si="826"/>
        <v>202917.12355808436</v>
      </c>
      <c r="Q251" s="12">
        <f t="shared" si="826"/>
        <v>193254.40338865176</v>
      </c>
      <c r="R251" s="12">
        <f t="shared" si="826"/>
        <v>184051.81275109691</v>
      </c>
      <c r="S251" s="12">
        <f t="shared" si="826"/>
        <v>175287.44071533036</v>
      </c>
      <c r="T251" s="12">
        <f t="shared" si="826"/>
        <v>166940.41972888605</v>
      </c>
      <c r="U251" s="12">
        <f t="shared" si="826"/>
        <v>158990.87593227241</v>
      </c>
      <c r="V251" s="12">
        <f t="shared" si="826"/>
        <v>151419.88184025945</v>
      </c>
      <c r="W251" s="12">
        <f t="shared" si="826"/>
        <v>144209.41127643757</v>
      </c>
      <c r="X251" s="12">
        <f t="shared" si="826"/>
        <v>137342.29645375005</v>
      </c>
      <c r="Z251" s="5"/>
      <c r="AA251" s="4"/>
    </row>
    <row r="252" spans="1:27" ht="15.6" thickTop="1" thickBot="1" x14ac:dyDescent="0.35">
      <c r="A252" s="2"/>
      <c r="B252" s="2" t="s">
        <v>11</v>
      </c>
      <c r="C252" s="7">
        <f>X252</f>
        <v>4541354.0709249936</v>
      </c>
      <c r="D252" s="2"/>
      <c r="E252" s="12">
        <f>E251</f>
        <v>347057.14285714284</v>
      </c>
      <c r="F252" s="12">
        <f t="shared" ref="F252:X252" si="827">E252+F251</f>
        <v>677587.75510204071</v>
      </c>
      <c r="G252" s="12">
        <f t="shared" si="827"/>
        <v>992378.81438289583</v>
      </c>
      <c r="H252" s="12">
        <f t="shared" si="827"/>
        <v>1292179.8232218055</v>
      </c>
      <c r="I252" s="12">
        <f t="shared" si="827"/>
        <v>1577704.5935445765</v>
      </c>
      <c r="J252" s="12">
        <f t="shared" si="827"/>
        <v>1849632.9462329298</v>
      </c>
      <c r="K252" s="12">
        <f t="shared" si="827"/>
        <v>2108612.3297456475</v>
      </c>
      <c r="L252" s="12">
        <f t="shared" si="827"/>
        <v>2355259.3616625215</v>
      </c>
      <c r="M252" s="12">
        <f t="shared" si="827"/>
        <v>2590161.296821449</v>
      </c>
      <c r="N252" s="12">
        <f t="shared" si="827"/>
        <v>2813877.4255442368</v>
      </c>
      <c r="O252" s="12">
        <f t="shared" si="827"/>
        <v>3026940.4052802254</v>
      </c>
      <c r="P252" s="12">
        <f t="shared" si="827"/>
        <v>3229857.5288383099</v>
      </c>
      <c r="Q252" s="12">
        <f t="shared" si="827"/>
        <v>3423111.9322269615</v>
      </c>
      <c r="R252" s="12">
        <f t="shared" si="827"/>
        <v>3607163.7449780582</v>
      </c>
      <c r="S252" s="12">
        <f t="shared" si="827"/>
        <v>3782451.1856933883</v>
      </c>
      <c r="T252" s="12">
        <f t="shared" si="827"/>
        <v>3949391.6054222742</v>
      </c>
      <c r="U252" s="12">
        <f t="shared" si="827"/>
        <v>4108382.4813545467</v>
      </c>
      <c r="V252" s="12">
        <f t="shared" si="827"/>
        <v>4259802.3631948065</v>
      </c>
      <c r="W252" s="12">
        <f t="shared" si="827"/>
        <v>4404011.7744712438</v>
      </c>
      <c r="X252" s="13">
        <f t="shared" si="827"/>
        <v>4541354.0709249936</v>
      </c>
    </row>
    <row r="253" spans="1:27" ht="15" thickTop="1" x14ac:dyDescent="0.3">
      <c r="B253" s="2" t="s">
        <v>132</v>
      </c>
      <c r="C253" s="15">
        <f>'3.scen. - Novadi'!$O$39</f>
        <v>472050</v>
      </c>
      <c r="E253" s="12">
        <f>$C253</f>
        <v>472050</v>
      </c>
      <c r="F253" s="12">
        <f t="shared" ref="F253:X253" si="828">$C253</f>
        <v>472050</v>
      </c>
      <c r="G253" s="12">
        <f t="shared" si="828"/>
        <v>472050</v>
      </c>
      <c r="H253" s="12">
        <f t="shared" si="828"/>
        <v>472050</v>
      </c>
      <c r="I253" s="12">
        <f t="shared" si="828"/>
        <v>472050</v>
      </c>
      <c r="J253" s="12">
        <f t="shared" si="828"/>
        <v>472050</v>
      </c>
      <c r="K253" s="12">
        <f t="shared" si="828"/>
        <v>472050</v>
      </c>
      <c r="L253" s="12">
        <f t="shared" si="828"/>
        <v>472050</v>
      </c>
      <c r="M253" s="12">
        <f t="shared" si="828"/>
        <v>472050</v>
      </c>
      <c r="N253" s="12">
        <f t="shared" si="828"/>
        <v>472050</v>
      </c>
      <c r="O253" s="12">
        <f t="shared" si="828"/>
        <v>472050</v>
      </c>
      <c r="P253" s="12">
        <f t="shared" si="828"/>
        <v>472050</v>
      </c>
      <c r="Q253" s="12">
        <f t="shared" si="828"/>
        <v>472050</v>
      </c>
      <c r="R253" s="12">
        <f t="shared" si="828"/>
        <v>472050</v>
      </c>
      <c r="S253" s="12">
        <f t="shared" si="828"/>
        <v>472050</v>
      </c>
      <c r="T253" s="12">
        <f t="shared" si="828"/>
        <v>472050</v>
      </c>
      <c r="U253" s="12">
        <f t="shared" si="828"/>
        <v>472050</v>
      </c>
      <c r="V253" s="12">
        <f t="shared" si="828"/>
        <v>472050</v>
      </c>
      <c r="W253" s="12">
        <f t="shared" si="828"/>
        <v>472050</v>
      </c>
      <c r="X253" s="12">
        <f t="shared" si="828"/>
        <v>472050</v>
      </c>
    </row>
    <row r="254" spans="1:27" ht="15" thickBot="1" x14ac:dyDescent="0.35">
      <c r="B254" s="2" t="s">
        <v>10</v>
      </c>
      <c r="E254" s="12">
        <f t="shared" ref="E254:X254" si="829">E253/E$3</f>
        <v>449571.42857142858</v>
      </c>
      <c r="F254" s="12">
        <f t="shared" si="829"/>
        <v>428163.26530612243</v>
      </c>
      <c r="G254" s="12">
        <f t="shared" si="829"/>
        <v>407774.53838678321</v>
      </c>
      <c r="H254" s="12">
        <f t="shared" si="829"/>
        <v>388356.70322550781</v>
      </c>
      <c r="I254" s="12">
        <f t="shared" si="829"/>
        <v>369863.526881436</v>
      </c>
      <c r="J254" s="12">
        <f t="shared" si="829"/>
        <v>352250.97798231995</v>
      </c>
      <c r="K254" s="12">
        <f t="shared" si="829"/>
        <v>335477.1218879238</v>
      </c>
      <c r="L254" s="12">
        <f t="shared" si="829"/>
        <v>319502.02084564167</v>
      </c>
      <c r="M254" s="12">
        <f t="shared" si="829"/>
        <v>304287.63890061114</v>
      </c>
      <c r="N254" s="12">
        <f t="shared" si="829"/>
        <v>289797.75133391534</v>
      </c>
      <c r="O254" s="12">
        <f t="shared" si="829"/>
        <v>275997.85841325269</v>
      </c>
      <c r="P254" s="12">
        <f t="shared" si="829"/>
        <v>262855.10325071681</v>
      </c>
      <c r="Q254" s="12">
        <f t="shared" si="829"/>
        <v>250338.19357211125</v>
      </c>
      <c r="R254" s="12">
        <f t="shared" si="829"/>
        <v>238417.32721153452</v>
      </c>
      <c r="S254" s="12">
        <f t="shared" si="829"/>
        <v>227064.12115384237</v>
      </c>
      <c r="T254" s="12">
        <f t="shared" si="829"/>
        <v>216251.54395604035</v>
      </c>
      <c r="U254" s="12">
        <f t="shared" si="829"/>
        <v>205953.85138670506</v>
      </c>
      <c r="V254" s="12">
        <f t="shared" si="829"/>
        <v>196146.52513019531</v>
      </c>
      <c r="W254" s="12">
        <f t="shared" si="829"/>
        <v>186806.21440970982</v>
      </c>
      <c r="X254" s="12">
        <f t="shared" si="829"/>
        <v>177910.68039019982</v>
      </c>
    </row>
    <row r="255" spans="1:27" ht="15.6" thickTop="1" thickBot="1" x14ac:dyDescent="0.35">
      <c r="B255" s="2" t="s">
        <v>11</v>
      </c>
      <c r="C255" s="7">
        <f>X255</f>
        <v>5882786.3921959987</v>
      </c>
      <c r="E255" s="12">
        <f>E254</f>
        <v>449571.42857142858</v>
      </c>
      <c r="F255" s="12">
        <f>E255+F254</f>
        <v>877734.69387755101</v>
      </c>
      <c r="G255" s="12">
        <f t="shared" ref="G255" si="830">F255+G254</f>
        <v>1285509.2322643343</v>
      </c>
      <c r="H255" s="12">
        <f t="shared" ref="H255" si="831">G255+H254</f>
        <v>1673865.9354898422</v>
      </c>
      <c r="I255" s="12">
        <f t="shared" ref="I255" si="832">H255+I254</f>
        <v>2043729.4623712781</v>
      </c>
      <c r="J255" s="12">
        <f t="shared" ref="J255" si="833">I255+J254</f>
        <v>2395980.440353598</v>
      </c>
      <c r="K255" s="12">
        <f t="shared" ref="K255" si="834">J255+K254</f>
        <v>2731457.5622415217</v>
      </c>
      <c r="L255" s="12">
        <f t="shared" ref="L255" si="835">K255+L254</f>
        <v>3050959.5830871635</v>
      </c>
      <c r="M255" s="12">
        <f t="shared" ref="M255" si="836">L255+M254</f>
        <v>3355247.2219877746</v>
      </c>
      <c r="N255" s="12">
        <f t="shared" ref="N255" si="837">M255+N254</f>
        <v>3645044.9733216898</v>
      </c>
      <c r="O255" s="12">
        <f t="shared" ref="O255" si="838">N255+O254</f>
        <v>3921042.8317349423</v>
      </c>
      <c r="P255" s="12">
        <f t="shared" ref="P255" si="839">O255+P254</f>
        <v>4183897.9349856591</v>
      </c>
      <c r="Q255" s="12">
        <f t="shared" ref="Q255" si="840">P255+Q254</f>
        <v>4434236.1285577705</v>
      </c>
      <c r="R255" s="12">
        <f t="shared" ref="R255" si="841">Q255+R254</f>
        <v>4672653.4557693051</v>
      </c>
      <c r="S255" s="12">
        <f t="shared" ref="S255" si="842">R255+S254</f>
        <v>4899717.5769231478</v>
      </c>
      <c r="T255" s="12">
        <f t="shared" ref="T255" si="843">S255+T254</f>
        <v>5115969.1208791882</v>
      </c>
      <c r="U255" s="12">
        <f t="shared" ref="U255" si="844">T255+U254</f>
        <v>5321922.9722658936</v>
      </c>
      <c r="V255" s="12">
        <f t="shared" ref="V255" si="845">U255+V254</f>
        <v>5518069.4973960891</v>
      </c>
      <c r="W255" s="12">
        <f t="shared" ref="W255" si="846">V255+W254</f>
        <v>5704875.711805799</v>
      </c>
      <c r="X255" s="13">
        <f t="shared" ref="X255" si="847">W255+X254</f>
        <v>5882786.3921959987</v>
      </c>
    </row>
    <row r="256" spans="1:27" ht="15" thickTop="1" x14ac:dyDescent="0.3"/>
    <row r="257" spans="1:27" x14ac:dyDescent="0.3">
      <c r="A257" s="2">
        <f>A250+1</f>
        <v>40</v>
      </c>
      <c r="B257" s="2" t="s">
        <v>131</v>
      </c>
      <c r="C257" s="14">
        <f>'3.scen. - Novadi'!$S$40</f>
        <v>688680</v>
      </c>
      <c r="D257" s="1"/>
      <c r="E257" s="12">
        <f t="shared" ref="E257:J257" si="848">$C257</f>
        <v>688680</v>
      </c>
      <c r="F257" s="12">
        <f t="shared" si="848"/>
        <v>688680</v>
      </c>
      <c r="G257" s="12">
        <f t="shared" si="848"/>
        <v>688680</v>
      </c>
      <c r="H257" s="12">
        <f t="shared" si="848"/>
        <v>688680</v>
      </c>
      <c r="I257" s="12">
        <f t="shared" si="848"/>
        <v>688680</v>
      </c>
      <c r="J257" s="12">
        <f t="shared" si="848"/>
        <v>688680</v>
      </c>
      <c r="K257" s="12">
        <f t="shared" ref="K257:X257" si="849">$C257</f>
        <v>688680</v>
      </c>
      <c r="L257" s="12">
        <f t="shared" si="849"/>
        <v>688680</v>
      </c>
      <c r="M257" s="12">
        <f t="shared" si="849"/>
        <v>688680</v>
      </c>
      <c r="N257" s="12">
        <f t="shared" si="849"/>
        <v>688680</v>
      </c>
      <c r="O257" s="12">
        <f t="shared" si="849"/>
        <v>688680</v>
      </c>
      <c r="P257" s="12">
        <f t="shared" si="849"/>
        <v>688680</v>
      </c>
      <c r="Q257" s="12">
        <f t="shared" si="849"/>
        <v>688680</v>
      </c>
      <c r="R257" s="12">
        <f t="shared" si="849"/>
        <v>688680</v>
      </c>
      <c r="S257" s="12">
        <f t="shared" si="849"/>
        <v>688680</v>
      </c>
      <c r="T257" s="12">
        <f t="shared" si="849"/>
        <v>688680</v>
      </c>
      <c r="U257" s="12">
        <f t="shared" si="849"/>
        <v>688680</v>
      </c>
      <c r="V257" s="12">
        <f t="shared" si="849"/>
        <v>688680</v>
      </c>
      <c r="W257" s="12">
        <f t="shared" si="849"/>
        <v>688680</v>
      </c>
      <c r="X257" s="12">
        <f t="shared" si="849"/>
        <v>688680</v>
      </c>
    </row>
    <row r="258" spans="1:27" ht="15" thickBot="1" x14ac:dyDescent="0.35">
      <c r="A258" s="2"/>
      <c r="B258" s="2" t="s">
        <v>10</v>
      </c>
      <c r="C258" s="2"/>
      <c r="D258" s="2"/>
      <c r="E258" s="12">
        <f t="shared" ref="E258:X258" si="850">E257/E$3</f>
        <v>655885.7142857142</v>
      </c>
      <c r="F258" s="12">
        <f t="shared" si="850"/>
        <v>624653.06122448982</v>
      </c>
      <c r="G258" s="12">
        <f t="shared" si="850"/>
        <v>594907.67735665687</v>
      </c>
      <c r="H258" s="12">
        <f t="shared" si="850"/>
        <v>566578.74033967312</v>
      </c>
      <c r="I258" s="12">
        <f t="shared" si="850"/>
        <v>539598.8003234982</v>
      </c>
      <c r="J258" s="12">
        <f t="shared" si="850"/>
        <v>513903.61935571255</v>
      </c>
      <c r="K258" s="12">
        <f t="shared" si="850"/>
        <v>489432.01843401196</v>
      </c>
      <c r="L258" s="12">
        <f t="shared" si="850"/>
        <v>466125.73184191616</v>
      </c>
      <c r="M258" s="12">
        <f t="shared" si="850"/>
        <v>443929.26842087251</v>
      </c>
      <c r="N258" s="12">
        <f t="shared" si="850"/>
        <v>422789.77944845002</v>
      </c>
      <c r="O258" s="12">
        <f t="shared" si="850"/>
        <v>402656.93280804763</v>
      </c>
      <c r="P258" s="12">
        <f t="shared" si="850"/>
        <v>383482.79315052147</v>
      </c>
      <c r="Q258" s="12">
        <f t="shared" si="850"/>
        <v>365221.70776240143</v>
      </c>
      <c r="R258" s="12">
        <f t="shared" si="850"/>
        <v>347830.19786895369</v>
      </c>
      <c r="S258" s="12">
        <f t="shared" si="850"/>
        <v>331266.8551132892</v>
      </c>
      <c r="T258" s="12">
        <f t="shared" si="850"/>
        <v>315492.24296503729</v>
      </c>
      <c r="U258" s="12">
        <f t="shared" si="850"/>
        <v>300468.80282384501</v>
      </c>
      <c r="V258" s="12">
        <f t="shared" si="850"/>
        <v>286160.76459413813</v>
      </c>
      <c r="W258" s="12">
        <f t="shared" si="850"/>
        <v>272534.06151822681</v>
      </c>
      <c r="X258" s="12">
        <f t="shared" si="850"/>
        <v>259556.24906497789</v>
      </c>
      <c r="Z258" s="5"/>
      <c r="AA258" s="4"/>
    </row>
    <row r="259" spans="1:27" ht="15.6" thickTop="1" thickBot="1" x14ac:dyDescent="0.35">
      <c r="A259" s="2"/>
      <c r="B259" s="2" t="s">
        <v>11</v>
      </c>
      <c r="C259" s="7">
        <f>X259</f>
        <v>8582475.018700432</v>
      </c>
      <c r="D259" s="2"/>
      <c r="E259" s="12">
        <f>E258</f>
        <v>655885.7142857142</v>
      </c>
      <c r="F259" s="12">
        <f t="shared" ref="F259:X259" si="851">E259+F258</f>
        <v>1280538.775510204</v>
      </c>
      <c r="G259" s="12">
        <f t="shared" si="851"/>
        <v>1875446.4528668609</v>
      </c>
      <c r="H259" s="12">
        <f t="shared" si="851"/>
        <v>2442025.1932065338</v>
      </c>
      <c r="I259" s="12">
        <f t="shared" si="851"/>
        <v>2981623.9935300322</v>
      </c>
      <c r="J259" s="12">
        <f t="shared" si="851"/>
        <v>3495527.6128857448</v>
      </c>
      <c r="K259" s="12">
        <f t="shared" si="851"/>
        <v>3984959.6313197566</v>
      </c>
      <c r="L259" s="12">
        <f t="shared" si="851"/>
        <v>4451085.3631616728</v>
      </c>
      <c r="M259" s="12">
        <f t="shared" si="851"/>
        <v>4895014.6315825451</v>
      </c>
      <c r="N259" s="12">
        <f t="shared" si="851"/>
        <v>5317804.4110309947</v>
      </c>
      <c r="O259" s="12">
        <f t="shared" si="851"/>
        <v>5720461.3438390419</v>
      </c>
      <c r="P259" s="12">
        <f t="shared" si="851"/>
        <v>6103944.1369895637</v>
      </c>
      <c r="Q259" s="12">
        <f t="shared" si="851"/>
        <v>6469165.8447519653</v>
      </c>
      <c r="R259" s="12">
        <f t="shared" si="851"/>
        <v>6816996.0426209187</v>
      </c>
      <c r="S259" s="12">
        <f t="shared" si="851"/>
        <v>7148262.897734208</v>
      </c>
      <c r="T259" s="12">
        <f t="shared" si="851"/>
        <v>7463755.140699245</v>
      </c>
      <c r="U259" s="12">
        <f t="shared" si="851"/>
        <v>7764223.9435230903</v>
      </c>
      <c r="V259" s="12">
        <f t="shared" si="851"/>
        <v>8050384.708117228</v>
      </c>
      <c r="W259" s="12">
        <f t="shared" si="851"/>
        <v>8322918.7696354548</v>
      </c>
      <c r="X259" s="13">
        <f t="shared" si="851"/>
        <v>8582475.018700432</v>
      </c>
    </row>
    <row r="260" spans="1:27" ht="15" thickTop="1" x14ac:dyDescent="0.3">
      <c r="B260" s="2" t="s">
        <v>132</v>
      </c>
      <c r="C260" s="15">
        <f>'3.scen. - Novadi'!$O$40</f>
        <v>916050</v>
      </c>
      <c r="E260" s="12">
        <f>$C260</f>
        <v>916050</v>
      </c>
      <c r="F260" s="12">
        <f t="shared" ref="F260:X260" si="852">$C260</f>
        <v>916050</v>
      </c>
      <c r="G260" s="12">
        <f t="shared" si="852"/>
        <v>916050</v>
      </c>
      <c r="H260" s="12">
        <f t="shared" si="852"/>
        <v>916050</v>
      </c>
      <c r="I260" s="12">
        <f t="shared" si="852"/>
        <v>916050</v>
      </c>
      <c r="J260" s="12">
        <f t="shared" si="852"/>
        <v>916050</v>
      </c>
      <c r="K260" s="12">
        <f t="shared" si="852"/>
        <v>916050</v>
      </c>
      <c r="L260" s="12">
        <f t="shared" si="852"/>
        <v>916050</v>
      </c>
      <c r="M260" s="12">
        <f t="shared" si="852"/>
        <v>916050</v>
      </c>
      <c r="N260" s="12">
        <f t="shared" si="852"/>
        <v>916050</v>
      </c>
      <c r="O260" s="12">
        <f t="shared" si="852"/>
        <v>916050</v>
      </c>
      <c r="P260" s="12">
        <f t="shared" si="852"/>
        <v>916050</v>
      </c>
      <c r="Q260" s="12">
        <f t="shared" si="852"/>
        <v>916050</v>
      </c>
      <c r="R260" s="12">
        <f t="shared" si="852"/>
        <v>916050</v>
      </c>
      <c r="S260" s="12">
        <f t="shared" si="852"/>
        <v>916050</v>
      </c>
      <c r="T260" s="12">
        <f t="shared" si="852"/>
        <v>916050</v>
      </c>
      <c r="U260" s="12">
        <f t="shared" si="852"/>
        <v>916050</v>
      </c>
      <c r="V260" s="12">
        <f t="shared" si="852"/>
        <v>916050</v>
      </c>
      <c r="W260" s="12">
        <f t="shared" si="852"/>
        <v>916050</v>
      </c>
      <c r="X260" s="12">
        <f t="shared" si="852"/>
        <v>916050</v>
      </c>
    </row>
    <row r="261" spans="1:27" ht="15" thickBot="1" x14ac:dyDescent="0.35">
      <c r="B261" s="2" t="s">
        <v>10</v>
      </c>
      <c r="E261" s="12">
        <f t="shared" ref="E261:X261" si="853">E260/E$3</f>
        <v>872428.57142857136</v>
      </c>
      <c r="F261" s="12">
        <f t="shared" si="853"/>
        <v>830884.35374149657</v>
      </c>
      <c r="G261" s="12">
        <f t="shared" si="853"/>
        <v>791318.43213475856</v>
      </c>
      <c r="H261" s="12">
        <f t="shared" si="853"/>
        <v>753636.60203310335</v>
      </c>
      <c r="I261" s="12">
        <f t="shared" si="853"/>
        <v>717749.14479343174</v>
      </c>
      <c r="J261" s="12">
        <f t="shared" si="853"/>
        <v>683570.61408898258</v>
      </c>
      <c r="K261" s="12">
        <f t="shared" si="853"/>
        <v>651019.63246569771</v>
      </c>
      <c r="L261" s="12">
        <f t="shared" si="853"/>
        <v>620018.69758637866</v>
      </c>
      <c r="M261" s="12">
        <f t="shared" si="853"/>
        <v>590493.997701313</v>
      </c>
      <c r="N261" s="12">
        <f t="shared" si="853"/>
        <v>562375.23590601247</v>
      </c>
      <c r="O261" s="12">
        <f t="shared" si="853"/>
        <v>535595.46276763082</v>
      </c>
      <c r="P261" s="12">
        <f t="shared" si="853"/>
        <v>510090.91692155314</v>
      </c>
      <c r="Q261" s="12">
        <f t="shared" si="853"/>
        <v>485800.87325862201</v>
      </c>
      <c r="R261" s="12">
        <f t="shared" si="853"/>
        <v>462667.49834154476</v>
      </c>
      <c r="S261" s="12">
        <f t="shared" si="853"/>
        <v>440635.71270623303</v>
      </c>
      <c r="T261" s="12">
        <f t="shared" si="853"/>
        <v>419653.05972022191</v>
      </c>
      <c r="U261" s="12">
        <f t="shared" si="853"/>
        <v>399669.58068592561</v>
      </c>
      <c r="V261" s="12">
        <f t="shared" si="853"/>
        <v>380637.69589135773</v>
      </c>
      <c r="W261" s="12">
        <f t="shared" si="853"/>
        <v>362512.09132510261</v>
      </c>
      <c r="X261" s="12">
        <f t="shared" si="853"/>
        <v>345249.61078581196</v>
      </c>
    </row>
    <row r="262" spans="1:27" ht="15.6" thickTop="1" thickBot="1" x14ac:dyDescent="0.35">
      <c r="B262" s="2" t="s">
        <v>11</v>
      </c>
      <c r="C262" s="7">
        <f>X262</f>
        <v>11416007.78428375</v>
      </c>
      <c r="E262" s="12">
        <f>E261</f>
        <v>872428.57142857136</v>
      </c>
      <c r="F262" s="12">
        <f>E262+F261</f>
        <v>1703312.9251700679</v>
      </c>
      <c r="G262" s="12">
        <f t="shared" ref="G262" si="854">F262+G261</f>
        <v>2494631.3573048264</v>
      </c>
      <c r="H262" s="12">
        <f t="shared" ref="H262" si="855">G262+H261</f>
        <v>3248267.9593379297</v>
      </c>
      <c r="I262" s="12">
        <f t="shared" ref="I262" si="856">H262+I261</f>
        <v>3966017.1041313615</v>
      </c>
      <c r="J262" s="12">
        <f t="shared" ref="J262" si="857">I262+J261</f>
        <v>4649587.7182203438</v>
      </c>
      <c r="K262" s="12">
        <f t="shared" ref="K262" si="858">J262+K261</f>
        <v>5300607.3506860416</v>
      </c>
      <c r="L262" s="12">
        <f t="shared" ref="L262" si="859">K262+L261</f>
        <v>5920626.0482724207</v>
      </c>
      <c r="M262" s="12">
        <f t="shared" ref="M262" si="860">L262+M261</f>
        <v>6511120.045973734</v>
      </c>
      <c r="N262" s="12">
        <f t="shared" ref="N262" si="861">M262+N261</f>
        <v>7073495.2818797464</v>
      </c>
      <c r="O262" s="12">
        <f t="shared" ref="O262" si="862">N262+O261</f>
        <v>7609090.7446473772</v>
      </c>
      <c r="P262" s="12">
        <f t="shared" ref="P262" si="863">O262+P261</f>
        <v>8119181.6615689304</v>
      </c>
      <c r="Q262" s="12">
        <f t="shared" ref="Q262" si="864">P262+Q261</f>
        <v>8604982.5348275527</v>
      </c>
      <c r="R262" s="12">
        <f t="shared" ref="R262" si="865">Q262+R261</f>
        <v>9067650.0331690982</v>
      </c>
      <c r="S262" s="12">
        <f t="shared" ref="S262" si="866">R262+S261</f>
        <v>9508285.7458753306</v>
      </c>
      <c r="T262" s="12">
        <f t="shared" ref="T262" si="867">S262+T261</f>
        <v>9927938.8055955525</v>
      </c>
      <c r="U262" s="12">
        <f t="shared" ref="U262" si="868">T262+U261</f>
        <v>10327608.386281477</v>
      </c>
      <c r="V262" s="12">
        <f t="shared" ref="V262" si="869">U262+V261</f>
        <v>10708246.082172835</v>
      </c>
      <c r="W262" s="12">
        <f t="shared" ref="W262" si="870">V262+W261</f>
        <v>11070758.173497938</v>
      </c>
      <c r="X262" s="13">
        <f t="shared" ref="X262" si="871">W262+X261</f>
        <v>11416007.78428375</v>
      </c>
    </row>
    <row r="263" spans="1:27" ht="15" thickTop="1" x14ac:dyDescent="0.3"/>
    <row r="264" spans="1:27" x14ac:dyDescent="0.3">
      <c r="A264" s="2">
        <f>A257+1</f>
        <v>41</v>
      </c>
      <c r="B264" s="2" t="s">
        <v>131</v>
      </c>
      <c r="C264" s="14">
        <f>'3.scen. - Novadi'!$S$41</f>
        <v>971880</v>
      </c>
      <c r="D264" s="1"/>
      <c r="E264" s="12">
        <f t="shared" ref="E264:J264" si="872">$C264</f>
        <v>971880</v>
      </c>
      <c r="F264" s="12">
        <f t="shared" si="872"/>
        <v>971880</v>
      </c>
      <c r="G264" s="12">
        <f t="shared" si="872"/>
        <v>971880</v>
      </c>
      <c r="H264" s="12">
        <f t="shared" si="872"/>
        <v>971880</v>
      </c>
      <c r="I264" s="12">
        <f t="shared" si="872"/>
        <v>971880</v>
      </c>
      <c r="J264" s="12">
        <f t="shared" si="872"/>
        <v>971880</v>
      </c>
      <c r="K264" s="12">
        <f t="shared" ref="K264:X264" si="873">$C264</f>
        <v>971880</v>
      </c>
      <c r="L264" s="12">
        <f t="shared" si="873"/>
        <v>971880</v>
      </c>
      <c r="M264" s="12">
        <f t="shared" si="873"/>
        <v>971880</v>
      </c>
      <c r="N264" s="12">
        <f t="shared" si="873"/>
        <v>971880</v>
      </c>
      <c r="O264" s="12">
        <f t="shared" si="873"/>
        <v>971880</v>
      </c>
      <c r="P264" s="12">
        <f t="shared" si="873"/>
        <v>971880</v>
      </c>
      <c r="Q264" s="12">
        <f t="shared" si="873"/>
        <v>971880</v>
      </c>
      <c r="R264" s="12">
        <f t="shared" si="873"/>
        <v>971880</v>
      </c>
      <c r="S264" s="12">
        <f t="shared" si="873"/>
        <v>971880</v>
      </c>
      <c r="T264" s="12">
        <f t="shared" si="873"/>
        <v>971880</v>
      </c>
      <c r="U264" s="12">
        <f t="shared" si="873"/>
        <v>971880</v>
      </c>
      <c r="V264" s="12">
        <f t="shared" si="873"/>
        <v>971880</v>
      </c>
      <c r="W264" s="12">
        <f t="shared" si="873"/>
        <v>971880</v>
      </c>
      <c r="X264" s="12">
        <f t="shared" si="873"/>
        <v>971880</v>
      </c>
    </row>
    <row r="265" spans="1:27" ht="15" thickBot="1" x14ac:dyDescent="0.35">
      <c r="A265" s="2"/>
      <c r="B265" s="2" t="s">
        <v>10</v>
      </c>
      <c r="C265" s="2"/>
      <c r="D265" s="2"/>
      <c r="E265" s="12">
        <f t="shared" ref="E265:X265" si="874">E264/E$3</f>
        <v>925600</v>
      </c>
      <c r="F265" s="12">
        <f t="shared" si="874"/>
        <v>881523.80952380947</v>
      </c>
      <c r="G265" s="12">
        <f t="shared" si="874"/>
        <v>839546.48526077089</v>
      </c>
      <c r="H265" s="12">
        <f t="shared" si="874"/>
        <v>799568.08120073413</v>
      </c>
      <c r="I265" s="12">
        <f t="shared" si="874"/>
        <v>761493.41066736577</v>
      </c>
      <c r="J265" s="12">
        <f t="shared" si="874"/>
        <v>725231.81968320545</v>
      </c>
      <c r="K265" s="12">
        <f t="shared" si="874"/>
        <v>690696.97112686234</v>
      </c>
      <c r="L265" s="12">
        <f t="shared" si="874"/>
        <v>657806.63916844025</v>
      </c>
      <c r="M265" s="12">
        <f t="shared" si="874"/>
        <v>626482.51349375269</v>
      </c>
      <c r="N265" s="12">
        <f t="shared" si="874"/>
        <v>596650.01285119297</v>
      </c>
      <c r="O265" s="12">
        <f t="shared" si="874"/>
        <v>568238.10747732664</v>
      </c>
      <c r="P265" s="12">
        <f t="shared" si="874"/>
        <v>541179.14997840626</v>
      </c>
      <c r="Q265" s="12">
        <f t="shared" si="874"/>
        <v>515408.7142651488</v>
      </c>
      <c r="R265" s="12">
        <f t="shared" si="874"/>
        <v>490865.44215728453</v>
      </c>
      <c r="S265" s="12">
        <f t="shared" si="874"/>
        <v>467490.89729265188</v>
      </c>
      <c r="T265" s="12">
        <f t="shared" si="874"/>
        <v>445229.42599300179</v>
      </c>
      <c r="U265" s="12">
        <f t="shared" si="874"/>
        <v>424028.02475523972</v>
      </c>
      <c r="V265" s="12">
        <f t="shared" si="874"/>
        <v>403836.21405260928</v>
      </c>
      <c r="W265" s="12">
        <f t="shared" si="874"/>
        <v>384605.91814534221</v>
      </c>
      <c r="X265" s="12">
        <f t="shared" si="874"/>
        <v>366291.35061461158</v>
      </c>
      <c r="Z265" s="5"/>
      <c r="AA265" s="4"/>
    </row>
    <row r="266" spans="1:27" ht="15.6" thickTop="1" thickBot="1" x14ac:dyDescent="0.35">
      <c r="A266" s="2"/>
      <c r="B266" s="2" t="s">
        <v>11</v>
      </c>
      <c r="C266" s="7">
        <f>X266</f>
        <v>12111772.987707756</v>
      </c>
      <c r="D266" s="2"/>
      <c r="E266" s="12">
        <f>E265</f>
        <v>925600</v>
      </c>
      <c r="F266" s="12">
        <f t="shared" ref="F266:X266" si="875">E266+F265</f>
        <v>1807123.8095238095</v>
      </c>
      <c r="G266" s="12">
        <f t="shared" si="875"/>
        <v>2646670.2947845804</v>
      </c>
      <c r="H266" s="12">
        <f t="shared" si="875"/>
        <v>3446238.3759853146</v>
      </c>
      <c r="I266" s="12">
        <f t="shared" si="875"/>
        <v>4207731.7866526805</v>
      </c>
      <c r="J266" s="12">
        <f t="shared" si="875"/>
        <v>4932963.6063358858</v>
      </c>
      <c r="K266" s="12">
        <f t="shared" si="875"/>
        <v>5623660.5774627477</v>
      </c>
      <c r="L266" s="12">
        <f t="shared" si="875"/>
        <v>6281467.2166311881</v>
      </c>
      <c r="M266" s="12">
        <f t="shared" si="875"/>
        <v>6907949.7301249411</v>
      </c>
      <c r="N266" s="12">
        <f t="shared" si="875"/>
        <v>7504599.7429761337</v>
      </c>
      <c r="O266" s="12">
        <f t="shared" si="875"/>
        <v>8072837.8504534606</v>
      </c>
      <c r="P266" s="12">
        <f t="shared" si="875"/>
        <v>8614017.0004318673</v>
      </c>
      <c r="Q266" s="12">
        <f t="shared" si="875"/>
        <v>9129425.7146970164</v>
      </c>
      <c r="R266" s="12">
        <f t="shared" si="875"/>
        <v>9620291.1568543017</v>
      </c>
      <c r="S266" s="12">
        <f t="shared" si="875"/>
        <v>10087782.054146953</v>
      </c>
      <c r="T266" s="12">
        <f t="shared" si="875"/>
        <v>10533011.480139954</v>
      </c>
      <c r="U266" s="12">
        <f t="shared" si="875"/>
        <v>10957039.504895194</v>
      </c>
      <c r="V266" s="12">
        <f t="shared" si="875"/>
        <v>11360875.718947804</v>
      </c>
      <c r="W266" s="12">
        <f t="shared" si="875"/>
        <v>11745481.637093145</v>
      </c>
      <c r="X266" s="13">
        <f t="shared" si="875"/>
        <v>12111772.987707756</v>
      </c>
    </row>
    <row r="267" spans="1:27" ht="15" thickTop="1" x14ac:dyDescent="0.3">
      <c r="B267" s="2" t="s">
        <v>132</v>
      </c>
      <c r="C267" s="15">
        <f>'3.scen. - Novadi'!$O$41</f>
        <v>1040850</v>
      </c>
      <c r="E267" s="12">
        <f>$C267</f>
        <v>1040850</v>
      </c>
      <c r="F267" s="12">
        <f t="shared" ref="F267:X267" si="876">$C267</f>
        <v>1040850</v>
      </c>
      <c r="G267" s="12">
        <f t="shared" si="876"/>
        <v>1040850</v>
      </c>
      <c r="H267" s="12">
        <f t="shared" si="876"/>
        <v>1040850</v>
      </c>
      <c r="I267" s="12">
        <f t="shared" si="876"/>
        <v>1040850</v>
      </c>
      <c r="J267" s="12">
        <f t="shared" si="876"/>
        <v>1040850</v>
      </c>
      <c r="K267" s="12">
        <f t="shared" si="876"/>
        <v>1040850</v>
      </c>
      <c r="L267" s="12">
        <f t="shared" si="876"/>
        <v>1040850</v>
      </c>
      <c r="M267" s="12">
        <f t="shared" si="876"/>
        <v>1040850</v>
      </c>
      <c r="N267" s="12">
        <f t="shared" si="876"/>
        <v>1040850</v>
      </c>
      <c r="O267" s="12">
        <f t="shared" si="876"/>
        <v>1040850</v>
      </c>
      <c r="P267" s="12">
        <f t="shared" si="876"/>
        <v>1040850</v>
      </c>
      <c r="Q267" s="12">
        <f t="shared" si="876"/>
        <v>1040850</v>
      </c>
      <c r="R267" s="12">
        <f t="shared" si="876"/>
        <v>1040850</v>
      </c>
      <c r="S267" s="12">
        <f t="shared" si="876"/>
        <v>1040850</v>
      </c>
      <c r="T267" s="12">
        <f t="shared" si="876"/>
        <v>1040850</v>
      </c>
      <c r="U267" s="12">
        <f t="shared" si="876"/>
        <v>1040850</v>
      </c>
      <c r="V267" s="12">
        <f t="shared" si="876"/>
        <v>1040850</v>
      </c>
      <c r="W267" s="12">
        <f t="shared" si="876"/>
        <v>1040850</v>
      </c>
      <c r="X267" s="12">
        <f t="shared" si="876"/>
        <v>1040850</v>
      </c>
    </row>
    <row r="268" spans="1:27" ht="15" thickBot="1" x14ac:dyDescent="0.35">
      <c r="B268" s="2" t="s">
        <v>10</v>
      </c>
      <c r="E268" s="12">
        <f t="shared" ref="E268:X268" si="877">E267/E$3</f>
        <v>991285.7142857142</v>
      </c>
      <c r="F268" s="12">
        <f t="shared" si="877"/>
        <v>944081.63265306118</v>
      </c>
      <c r="G268" s="12">
        <f t="shared" si="877"/>
        <v>899125.36443148681</v>
      </c>
      <c r="H268" s="12">
        <f t="shared" si="877"/>
        <v>856309.87088713015</v>
      </c>
      <c r="I268" s="12">
        <f t="shared" si="877"/>
        <v>815533.21036869532</v>
      </c>
      <c r="J268" s="12">
        <f t="shared" si="877"/>
        <v>776698.29558923363</v>
      </c>
      <c r="K268" s="12">
        <f t="shared" si="877"/>
        <v>739712.66246593674</v>
      </c>
      <c r="L268" s="12">
        <f t="shared" si="877"/>
        <v>704488.24996755889</v>
      </c>
      <c r="M268" s="12">
        <f t="shared" si="877"/>
        <v>670941.19044529414</v>
      </c>
      <c r="N268" s="12">
        <f t="shared" si="877"/>
        <v>638991.60994789912</v>
      </c>
      <c r="O268" s="12">
        <f t="shared" si="877"/>
        <v>608563.43804561824</v>
      </c>
      <c r="P268" s="12">
        <f t="shared" si="877"/>
        <v>579584.22671011253</v>
      </c>
      <c r="Q268" s="12">
        <f t="shared" si="877"/>
        <v>551984.97781915474</v>
      </c>
      <c r="R268" s="12">
        <f t="shared" si="877"/>
        <v>525699.97887538548</v>
      </c>
      <c r="S268" s="12">
        <f t="shared" si="877"/>
        <v>500666.64654798608</v>
      </c>
      <c r="T268" s="12">
        <f t="shared" si="877"/>
        <v>476825.37766474864</v>
      </c>
      <c r="U268" s="12">
        <f t="shared" si="877"/>
        <v>454119.40729976055</v>
      </c>
      <c r="V268" s="12">
        <f t="shared" si="877"/>
        <v>432494.67361881956</v>
      </c>
      <c r="W268" s="12">
        <f t="shared" si="877"/>
        <v>411899.68916078057</v>
      </c>
      <c r="X268" s="12">
        <f t="shared" si="877"/>
        <v>392285.41824836243</v>
      </c>
    </row>
    <row r="269" spans="1:27" ht="15.6" thickTop="1" thickBot="1" x14ac:dyDescent="0.35">
      <c r="B269" s="2" t="s">
        <v>11</v>
      </c>
      <c r="C269" s="7">
        <f>X269</f>
        <v>12971291.635032741</v>
      </c>
      <c r="E269" s="12">
        <f>E268</f>
        <v>991285.7142857142</v>
      </c>
      <c r="F269" s="12">
        <f>E269+F268</f>
        <v>1935367.3469387754</v>
      </c>
      <c r="G269" s="12">
        <f t="shared" ref="G269" si="878">F269+G268</f>
        <v>2834492.7113702623</v>
      </c>
      <c r="H269" s="12">
        <f t="shared" ref="H269" si="879">G269+H268</f>
        <v>3690802.5822573924</v>
      </c>
      <c r="I269" s="12">
        <f t="shared" ref="I269" si="880">H269+I268</f>
        <v>4506335.7926260876</v>
      </c>
      <c r="J269" s="12">
        <f t="shared" ref="J269" si="881">I269+J268</f>
        <v>5283034.0882153213</v>
      </c>
      <c r="K269" s="12">
        <f t="shared" ref="K269" si="882">J269+K268</f>
        <v>6022746.7506812578</v>
      </c>
      <c r="L269" s="12">
        <f t="shared" ref="L269" si="883">K269+L268</f>
        <v>6727235.000648817</v>
      </c>
      <c r="M269" s="12">
        <f t="shared" ref="M269" si="884">L269+M268</f>
        <v>7398176.1910941117</v>
      </c>
      <c r="N269" s="12">
        <f t="shared" ref="N269" si="885">M269+N268</f>
        <v>8037167.801042011</v>
      </c>
      <c r="O269" s="12">
        <f t="shared" ref="O269" si="886">N269+O268</f>
        <v>8645731.2390876301</v>
      </c>
      <c r="P269" s="12">
        <f t="shared" ref="P269" si="887">O269+P268</f>
        <v>9225315.4657977428</v>
      </c>
      <c r="Q269" s="12">
        <f t="shared" ref="Q269" si="888">P269+Q268</f>
        <v>9777300.4436168969</v>
      </c>
      <c r="R269" s="12">
        <f t="shared" ref="R269" si="889">Q269+R268</f>
        <v>10303000.422492282</v>
      </c>
      <c r="S269" s="12">
        <f t="shared" ref="S269" si="890">R269+S268</f>
        <v>10803667.069040269</v>
      </c>
      <c r="T269" s="12">
        <f t="shared" ref="T269" si="891">S269+T268</f>
        <v>11280492.446705017</v>
      </c>
      <c r="U269" s="12">
        <f t="shared" ref="U269" si="892">T269+U268</f>
        <v>11734611.854004778</v>
      </c>
      <c r="V269" s="12">
        <f t="shared" ref="V269" si="893">U269+V268</f>
        <v>12167106.527623598</v>
      </c>
      <c r="W269" s="12">
        <f t="shared" ref="W269" si="894">V269+W268</f>
        <v>12579006.216784379</v>
      </c>
      <c r="X269" s="13">
        <f t="shared" ref="X269" si="895">W269+X268</f>
        <v>12971291.635032741</v>
      </c>
    </row>
    <row r="270" spans="1:27" ht="15" thickTop="1" x14ac:dyDescent="0.3"/>
    <row r="271" spans="1:27" x14ac:dyDescent="0.3">
      <c r="A271" s="2">
        <f>A264+1</f>
        <v>42</v>
      </c>
      <c r="B271" s="2" t="s">
        <v>131</v>
      </c>
      <c r="C271" s="14">
        <f>'3.scen. - Novadi'!$S$42</f>
        <v>110580</v>
      </c>
      <c r="D271" s="1"/>
      <c r="E271" s="12">
        <f t="shared" ref="E271:J271" si="896">$C271</f>
        <v>110580</v>
      </c>
      <c r="F271" s="12">
        <f t="shared" si="896"/>
        <v>110580</v>
      </c>
      <c r="G271" s="12">
        <f t="shared" si="896"/>
        <v>110580</v>
      </c>
      <c r="H271" s="12">
        <f t="shared" si="896"/>
        <v>110580</v>
      </c>
      <c r="I271" s="12">
        <f t="shared" si="896"/>
        <v>110580</v>
      </c>
      <c r="J271" s="12">
        <f t="shared" si="896"/>
        <v>110580</v>
      </c>
      <c r="K271" s="12">
        <f t="shared" ref="K271:X271" si="897">$C271</f>
        <v>110580</v>
      </c>
      <c r="L271" s="12">
        <f t="shared" si="897"/>
        <v>110580</v>
      </c>
      <c r="M271" s="12">
        <f t="shared" si="897"/>
        <v>110580</v>
      </c>
      <c r="N271" s="12">
        <f t="shared" si="897"/>
        <v>110580</v>
      </c>
      <c r="O271" s="12">
        <f t="shared" si="897"/>
        <v>110580</v>
      </c>
      <c r="P271" s="12">
        <f t="shared" si="897"/>
        <v>110580</v>
      </c>
      <c r="Q271" s="12">
        <f t="shared" si="897"/>
        <v>110580</v>
      </c>
      <c r="R271" s="12">
        <f t="shared" si="897"/>
        <v>110580</v>
      </c>
      <c r="S271" s="12">
        <f t="shared" si="897"/>
        <v>110580</v>
      </c>
      <c r="T271" s="12">
        <f t="shared" si="897"/>
        <v>110580</v>
      </c>
      <c r="U271" s="12">
        <f t="shared" si="897"/>
        <v>110580</v>
      </c>
      <c r="V271" s="12">
        <f t="shared" si="897"/>
        <v>110580</v>
      </c>
      <c r="W271" s="12">
        <f t="shared" si="897"/>
        <v>110580</v>
      </c>
      <c r="X271" s="12">
        <f t="shared" si="897"/>
        <v>110580</v>
      </c>
    </row>
    <row r="272" spans="1:27" ht="15" thickBot="1" x14ac:dyDescent="0.35">
      <c r="A272" s="2"/>
      <c r="B272" s="2" t="s">
        <v>10</v>
      </c>
      <c r="C272" s="2"/>
      <c r="D272" s="2"/>
      <c r="E272" s="12">
        <f t="shared" ref="E272:X272" si="898">E271/E$3</f>
        <v>105314.28571428571</v>
      </c>
      <c r="F272" s="12">
        <f t="shared" si="898"/>
        <v>100299.31972789115</v>
      </c>
      <c r="G272" s="12">
        <f t="shared" si="898"/>
        <v>95523.161645610613</v>
      </c>
      <c r="H272" s="12">
        <f t="shared" si="898"/>
        <v>90974.439662486286</v>
      </c>
      <c r="I272" s="12">
        <f t="shared" si="898"/>
        <v>86642.323488082169</v>
      </c>
      <c r="J272" s="12">
        <f t="shared" si="898"/>
        <v>82516.498560078253</v>
      </c>
      <c r="K272" s="12">
        <f t="shared" si="898"/>
        <v>78587.141485788816</v>
      </c>
      <c r="L272" s="12">
        <f t="shared" si="898"/>
        <v>74844.896653132208</v>
      </c>
      <c r="M272" s="12">
        <f t="shared" si="898"/>
        <v>71280.853955364</v>
      </c>
      <c r="N272" s="12">
        <f t="shared" si="898"/>
        <v>67886.527576537148</v>
      </c>
      <c r="O272" s="12">
        <f t="shared" si="898"/>
        <v>64653.835787178228</v>
      </c>
      <c r="P272" s="12">
        <f t="shared" si="898"/>
        <v>61575.081702074502</v>
      </c>
      <c r="Q272" s="12">
        <f t="shared" si="898"/>
        <v>58642.934954356664</v>
      </c>
      <c r="R272" s="12">
        <f t="shared" si="898"/>
        <v>55850.414242244435</v>
      </c>
      <c r="S272" s="12">
        <f t="shared" si="898"/>
        <v>53190.870706899463</v>
      </c>
      <c r="T272" s="12">
        <f t="shared" si="898"/>
        <v>50657.972101809006</v>
      </c>
      <c r="U272" s="12">
        <f t="shared" si="898"/>
        <v>48245.687716008571</v>
      </c>
      <c r="V272" s="12">
        <f t="shared" si="898"/>
        <v>45948.274015246257</v>
      </c>
      <c r="W272" s="12">
        <f t="shared" si="898"/>
        <v>43760.260966901202</v>
      </c>
      <c r="X272" s="12">
        <f t="shared" si="898"/>
        <v>41676.439016096381</v>
      </c>
      <c r="Z272" s="5"/>
      <c r="AA272" s="4"/>
    </row>
    <row r="273" spans="1:27" ht="15.6" thickTop="1" thickBot="1" x14ac:dyDescent="0.35">
      <c r="A273" s="2"/>
      <c r="B273" s="2" t="s">
        <v>11</v>
      </c>
      <c r="C273" s="7">
        <f>X273</f>
        <v>1378071.2196780709</v>
      </c>
      <c r="D273" s="2"/>
      <c r="E273" s="12">
        <f>E272</f>
        <v>105314.28571428571</v>
      </c>
      <c r="F273" s="12">
        <f t="shared" ref="F273:X273" si="899">E273+F272</f>
        <v>205613.60544217686</v>
      </c>
      <c r="G273" s="12">
        <f t="shared" si="899"/>
        <v>301136.76708778751</v>
      </c>
      <c r="H273" s="12">
        <f t="shared" si="899"/>
        <v>392111.20675027382</v>
      </c>
      <c r="I273" s="12">
        <f t="shared" si="899"/>
        <v>478753.53023835598</v>
      </c>
      <c r="J273" s="12">
        <f t="shared" si="899"/>
        <v>561270.02879843418</v>
      </c>
      <c r="K273" s="12">
        <f t="shared" si="899"/>
        <v>639857.17028422304</v>
      </c>
      <c r="L273" s="12">
        <f t="shared" si="899"/>
        <v>714702.06693735521</v>
      </c>
      <c r="M273" s="12">
        <f t="shared" si="899"/>
        <v>785982.92089271918</v>
      </c>
      <c r="N273" s="12">
        <f t="shared" si="899"/>
        <v>853869.44846925628</v>
      </c>
      <c r="O273" s="12">
        <f t="shared" si="899"/>
        <v>918523.28425643453</v>
      </c>
      <c r="P273" s="12">
        <f t="shared" si="899"/>
        <v>980098.36595850904</v>
      </c>
      <c r="Q273" s="12">
        <f t="shared" si="899"/>
        <v>1038741.3009128657</v>
      </c>
      <c r="R273" s="12">
        <f t="shared" si="899"/>
        <v>1094591.71515511</v>
      </c>
      <c r="S273" s="12">
        <f t="shared" si="899"/>
        <v>1147782.5858620096</v>
      </c>
      <c r="T273" s="12">
        <f t="shared" si="899"/>
        <v>1198440.5579638185</v>
      </c>
      <c r="U273" s="12">
        <f t="shared" si="899"/>
        <v>1246686.2456798272</v>
      </c>
      <c r="V273" s="12">
        <f t="shared" si="899"/>
        <v>1292634.5196950734</v>
      </c>
      <c r="W273" s="12">
        <f t="shared" si="899"/>
        <v>1336394.7806619746</v>
      </c>
      <c r="X273" s="13">
        <f t="shared" si="899"/>
        <v>1378071.2196780709</v>
      </c>
    </row>
    <row r="274" spans="1:27" ht="15" thickTop="1" x14ac:dyDescent="0.3">
      <c r="B274" s="2" t="s">
        <v>132</v>
      </c>
      <c r="C274" s="15">
        <f>'3.scen. - Novadi'!$O$42</f>
        <v>240000</v>
      </c>
      <c r="E274" s="12">
        <f>$C274</f>
        <v>240000</v>
      </c>
      <c r="F274" s="12">
        <f t="shared" ref="F274:X274" si="900">$C274</f>
        <v>240000</v>
      </c>
      <c r="G274" s="12">
        <f t="shared" si="900"/>
        <v>240000</v>
      </c>
      <c r="H274" s="12">
        <f t="shared" si="900"/>
        <v>240000</v>
      </c>
      <c r="I274" s="12">
        <f t="shared" si="900"/>
        <v>240000</v>
      </c>
      <c r="J274" s="12">
        <f t="shared" si="900"/>
        <v>240000</v>
      </c>
      <c r="K274" s="12">
        <f t="shared" si="900"/>
        <v>240000</v>
      </c>
      <c r="L274" s="12">
        <f t="shared" si="900"/>
        <v>240000</v>
      </c>
      <c r="M274" s="12">
        <f t="shared" si="900"/>
        <v>240000</v>
      </c>
      <c r="N274" s="12">
        <f t="shared" si="900"/>
        <v>240000</v>
      </c>
      <c r="O274" s="12">
        <f t="shared" si="900"/>
        <v>240000</v>
      </c>
      <c r="P274" s="12">
        <f t="shared" si="900"/>
        <v>240000</v>
      </c>
      <c r="Q274" s="12">
        <f t="shared" si="900"/>
        <v>240000</v>
      </c>
      <c r="R274" s="12">
        <f t="shared" si="900"/>
        <v>240000</v>
      </c>
      <c r="S274" s="12">
        <f t="shared" si="900"/>
        <v>240000</v>
      </c>
      <c r="T274" s="12">
        <f t="shared" si="900"/>
        <v>240000</v>
      </c>
      <c r="U274" s="12">
        <f t="shared" si="900"/>
        <v>240000</v>
      </c>
      <c r="V274" s="12">
        <f t="shared" si="900"/>
        <v>240000</v>
      </c>
      <c r="W274" s="12">
        <f t="shared" si="900"/>
        <v>240000</v>
      </c>
      <c r="X274" s="12">
        <f t="shared" si="900"/>
        <v>240000</v>
      </c>
    </row>
    <row r="275" spans="1:27" ht="15" thickBot="1" x14ac:dyDescent="0.35">
      <c r="B275" s="2" t="s">
        <v>10</v>
      </c>
      <c r="E275" s="12">
        <f t="shared" ref="E275:X275" si="901">E274/E$3</f>
        <v>228571.42857142855</v>
      </c>
      <c r="F275" s="12">
        <f t="shared" si="901"/>
        <v>217687.07482993195</v>
      </c>
      <c r="G275" s="12">
        <f t="shared" si="901"/>
        <v>207321.02364755425</v>
      </c>
      <c r="H275" s="12">
        <f t="shared" si="901"/>
        <v>197448.59395005164</v>
      </c>
      <c r="I275" s="12">
        <f t="shared" si="901"/>
        <v>188046.27995243011</v>
      </c>
      <c r="J275" s="12">
        <f t="shared" si="901"/>
        <v>179091.69519279059</v>
      </c>
      <c r="K275" s="12">
        <f t="shared" si="901"/>
        <v>170563.51923122912</v>
      </c>
      <c r="L275" s="12">
        <f t="shared" si="901"/>
        <v>162441.44688688486</v>
      </c>
      <c r="M275" s="12">
        <f t="shared" si="901"/>
        <v>154706.13989227131</v>
      </c>
      <c r="N275" s="12">
        <f t="shared" si="901"/>
        <v>147339.18084978219</v>
      </c>
      <c r="O275" s="12">
        <f t="shared" si="901"/>
        <v>140323.02938074493</v>
      </c>
      <c r="P275" s="12">
        <f t="shared" si="901"/>
        <v>133640.98036261421</v>
      </c>
      <c r="Q275" s="12">
        <f t="shared" si="901"/>
        <v>127277.12415487067</v>
      </c>
      <c r="R275" s="12">
        <f t="shared" si="901"/>
        <v>121216.30871892444</v>
      </c>
      <c r="S275" s="12">
        <f t="shared" si="901"/>
        <v>115444.1035418328</v>
      </c>
      <c r="T275" s="12">
        <f t="shared" si="901"/>
        <v>109946.76527793599</v>
      </c>
      <c r="U275" s="12">
        <f t="shared" si="901"/>
        <v>104711.20502660569</v>
      </c>
      <c r="V275" s="12">
        <f t="shared" si="901"/>
        <v>99724.957168195906</v>
      </c>
      <c r="W275" s="12">
        <f t="shared" si="901"/>
        <v>94976.149683996104</v>
      </c>
      <c r="X275" s="12">
        <f t="shared" si="901"/>
        <v>90453.475889520079</v>
      </c>
    </row>
    <row r="276" spans="1:27" ht="15.6" thickTop="1" thickBot="1" x14ac:dyDescent="0.35">
      <c r="B276" s="2" t="s">
        <v>11</v>
      </c>
      <c r="C276" s="7">
        <f>X276</f>
        <v>2990930.4822095959</v>
      </c>
      <c r="E276" s="12">
        <f>E275</f>
        <v>228571.42857142855</v>
      </c>
      <c r="F276" s="12">
        <f>E276+F275</f>
        <v>446258.50340136047</v>
      </c>
      <c r="G276" s="12">
        <f t="shared" ref="G276" si="902">F276+G275</f>
        <v>653579.52704891469</v>
      </c>
      <c r="H276" s="12">
        <f t="shared" ref="H276" si="903">G276+H275</f>
        <v>851028.12099896627</v>
      </c>
      <c r="I276" s="12">
        <f t="shared" ref="I276" si="904">H276+I275</f>
        <v>1039074.4009513964</v>
      </c>
      <c r="J276" s="12">
        <f t="shared" ref="J276" si="905">I276+J275</f>
        <v>1218166.096144187</v>
      </c>
      <c r="K276" s="12">
        <f t="shared" ref="K276" si="906">J276+K275</f>
        <v>1388729.6153754161</v>
      </c>
      <c r="L276" s="12">
        <f t="shared" ref="L276" si="907">K276+L275</f>
        <v>1551171.0622623009</v>
      </c>
      <c r="M276" s="12">
        <f t="shared" ref="M276" si="908">L276+M275</f>
        <v>1705877.2021545721</v>
      </c>
      <c r="N276" s="12">
        <f t="shared" ref="N276" si="909">M276+N275</f>
        <v>1853216.3830043543</v>
      </c>
      <c r="O276" s="12">
        <f t="shared" ref="O276" si="910">N276+O275</f>
        <v>1993539.4123850993</v>
      </c>
      <c r="P276" s="12">
        <f t="shared" ref="P276" si="911">O276+P275</f>
        <v>2127180.3927477137</v>
      </c>
      <c r="Q276" s="12">
        <f t="shared" ref="Q276" si="912">P276+Q275</f>
        <v>2254457.5169025846</v>
      </c>
      <c r="R276" s="12">
        <f t="shared" ref="R276" si="913">Q276+R275</f>
        <v>2375673.825621509</v>
      </c>
      <c r="S276" s="12">
        <f t="shared" ref="S276" si="914">R276+S275</f>
        <v>2491117.9291633419</v>
      </c>
      <c r="T276" s="12">
        <f t="shared" ref="T276" si="915">S276+T275</f>
        <v>2601064.694441278</v>
      </c>
      <c r="U276" s="12">
        <f t="shared" ref="U276" si="916">T276+U275</f>
        <v>2705775.8994678836</v>
      </c>
      <c r="V276" s="12">
        <f t="shared" ref="V276" si="917">U276+V275</f>
        <v>2805500.8566360795</v>
      </c>
      <c r="W276" s="12">
        <f t="shared" ref="W276" si="918">V276+W275</f>
        <v>2900477.0063200756</v>
      </c>
      <c r="X276" s="13">
        <f t="shared" ref="X276" si="919">W276+X275</f>
        <v>2990930.4822095959</v>
      </c>
    </row>
    <row r="277" spans="1:27" ht="15" thickTop="1" x14ac:dyDescent="0.3"/>
    <row r="278" spans="1:27" x14ac:dyDescent="0.3">
      <c r="A278" s="2">
        <f>A271+1</f>
        <v>43</v>
      </c>
      <c r="B278" s="2" t="s">
        <v>131</v>
      </c>
      <c r="C278" s="14">
        <f>'3.scen. - Novadi'!$S$43</f>
        <v>739890</v>
      </c>
      <c r="D278" s="1"/>
      <c r="E278" s="12">
        <f t="shared" ref="E278:J278" si="920">$C278</f>
        <v>739890</v>
      </c>
      <c r="F278" s="12">
        <f t="shared" si="920"/>
        <v>739890</v>
      </c>
      <c r="G278" s="12">
        <f t="shared" si="920"/>
        <v>739890</v>
      </c>
      <c r="H278" s="12">
        <f t="shared" si="920"/>
        <v>739890</v>
      </c>
      <c r="I278" s="12">
        <f t="shared" si="920"/>
        <v>739890</v>
      </c>
      <c r="J278" s="12">
        <f t="shared" si="920"/>
        <v>739890</v>
      </c>
      <c r="K278" s="12">
        <f t="shared" ref="K278:X278" si="921">$C278</f>
        <v>739890</v>
      </c>
      <c r="L278" s="12">
        <f t="shared" si="921"/>
        <v>739890</v>
      </c>
      <c r="M278" s="12">
        <f t="shared" si="921"/>
        <v>739890</v>
      </c>
      <c r="N278" s="12">
        <f t="shared" si="921"/>
        <v>739890</v>
      </c>
      <c r="O278" s="12">
        <f t="shared" si="921"/>
        <v>739890</v>
      </c>
      <c r="P278" s="12">
        <f t="shared" si="921"/>
        <v>739890</v>
      </c>
      <c r="Q278" s="12">
        <f t="shared" si="921"/>
        <v>739890</v>
      </c>
      <c r="R278" s="12">
        <f t="shared" si="921"/>
        <v>739890</v>
      </c>
      <c r="S278" s="12">
        <f t="shared" si="921"/>
        <v>739890</v>
      </c>
      <c r="T278" s="12">
        <f t="shared" si="921"/>
        <v>739890</v>
      </c>
      <c r="U278" s="12">
        <f t="shared" si="921"/>
        <v>739890</v>
      </c>
      <c r="V278" s="12">
        <f t="shared" si="921"/>
        <v>739890</v>
      </c>
      <c r="W278" s="12">
        <f t="shared" si="921"/>
        <v>739890</v>
      </c>
      <c r="X278" s="12">
        <f t="shared" si="921"/>
        <v>739890</v>
      </c>
    </row>
    <row r="279" spans="1:27" ht="15" thickBot="1" x14ac:dyDescent="0.35">
      <c r="A279" s="2"/>
      <c r="B279" s="2" t="s">
        <v>10</v>
      </c>
      <c r="C279" s="2"/>
      <c r="D279" s="2"/>
      <c r="E279" s="12">
        <f t="shared" ref="E279:X279" si="922">E278/E$3</f>
        <v>704657.14285714284</v>
      </c>
      <c r="F279" s="12">
        <f t="shared" si="922"/>
        <v>671102.04081632651</v>
      </c>
      <c r="G279" s="12">
        <f t="shared" si="922"/>
        <v>639144.80077745381</v>
      </c>
      <c r="H279" s="12">
        <f t="shared" si="922"/>
        <v>608709.33407376544</v>
      </c>
      <c r="I279" s="12">
        <f t="shared" si="922"/>
        <v>579723.17530834803</v>
      </c>
      <c r="J279" s="12">
        <f t="shared" si="922"/>
        <v>552117.30981747422</v>
      </c>
      <c r="K279" s="12">
        <f t="shared" si="922"/>
        <v>525826.0093499755</v>
      </c>
      <c r="L279" s="12">
        <f t="shared" si="922"/>
        <v>500786.67557140521</v>
      </c>
      <c r="M279" s="12">
        <f t="shared" si="922"/>
        <v>476939.69102038589</v>
      </c>
      <c r="N279" s="12">
        <f t="shared" si="922"/>
        <v>454228.27716227231</v>
      </c>
      <c r="O279" s="12">
        <f t="shared" si="922"/>
        <v>432598.35920216405</v>
      </c>
      <c r="P279" s="12">
        <f t="shared" si="922"/>
        <v>411998.43733539432</v>
      </c>
      <c r="Q279" s="12">
        <f t="shared" si="922"/>
        <v>392379.46412894694</v>
      </c>
      <c r="R279" s="12">
        <f t="shared" si="922"/>
        <v>373694.72774185421</v>
      </c>
      <c r="S279" s="12">
        <f t="shared" si="922"/>
        <v>355899.74070652778</v>
      </c>
      <c r="T279" s="12">
        <f t="shared" si="922"/>
        <v>338952.13400621689</v>
      </c>
      <c r="U279" s="12">
        <f t="shared" si="922"/>
        <v>322811.556196397</v>
      </c>
      <c r="V279" s="12">
        <f t="shared" si="922"/>
        <v>307439.57732990192</v>
      </c>
      <c r="W279" s="12">
        <f t="shared" si="922"/>
        <v>292799.59745704947</v>
      </c>
      <c r="X279" s="12">
        <f t="shared" si="922"/>
        <v>278856.75948290422</v>
      </c>
      <c r="Z279" s="5"/>
      <c r="AA279" s="4"/>
    </row>
    <row r="280" spans="1:27" ht="15.6" thickTop="1" thickBot="1" x14ac:dyDescent="0.35">
      <c r="A280" s="2"/>
      <c r="B280" s="2" t="s">
        <v>11</v>
      </c>
      <c r="C280" s="7">
        <f>X280</f>
        <v>9220664.8103419058</v>
      </c>
      <c r="D280" s="2"/>
      <c r="E280" s="12">
        <f>E279</f>
        <v>704657.14285714284</v>
      </c>
      <c r="F280" s="12">
        <f t="shared" ref="F280:X280" si="923">E280+F279</f>
        <v>1375759.1836734693</v>
      </c>
      <c r="G280" s="12">
        <f t="shared" si="923"/>
        <v>2014903.9844509233</v>
      </c>
      <c r="H280" s="12">
        <f t="shared" si="923"/>
        <v>2623613.3185246885</v>
      </c>
      <c r="I280" s="12">
        <f t="shared" si="923"/>
        <v>3203336.4938330366</v>
      </c>
      <c r="J280" s="12">
        <f t="shared" si="923"/>
        <v>3755453.803650511</v>
      </c>
      <c r="K280" s="12">
        <f t="shared" si="923"/>
        <v>4281279.8130004862</v>
      </c>
      <c r="L280" s="12">
        <f t="shared" si="923"/>
        <v>4782066.4885718916</v>
      </c>
      <c r="M280" s="12">
        <f t="shared" si="923"/>
        <v>5259006.1795922779</v>
      </c>
      <c r="N280" s="12">
        <f t="shared" si="923"/>
        <v>5713234.4567545503</v>
      </c>
      <c r="O280" s="12">
        <f t="shared" si="923"/>
        <v>6145832.8159567146</v>
      </c>
      <c r="P280" s="12">
        <f t="shared" si="923"/>
        <v>6557831.2532921089</v>
      </c>
      <c r="Q280" s="12">
        <f t="shared" si="923"/>
        <v>6950210.7174210558</v>
      </c>
      <c r="R280" s="12">
        <f t="shared" si="923"/>
        <v>7323905.44516291</v>
      </c>
      <c r="S280" s="12">
        <f t="shared" si="923"/>
        <v>7679805.1858694376</v>
      </c>
      <c r="T280" s="12">
        <f t="shared" si="923"/>
        <v>8018757.3198756548</v>
      </c>
      <c r="U280" s="12">
        <f t="shared" si="923"/>
        <v>8341568.8760720519</v>
      </c>
      <c r="V280" s="12">
        <f t="shared" si="923"/>
        <v>8649008.453401953</v>
      </c>
      <c r="W280" s="12">
        <f t="shared" si="923"/>
        <v>8941808.0508590024</v>
      </c>
      <c r="X280" s="13">
        <f t="shared" si="923"/>
        <v>9220664.8103419058</v>
      </c>
    </row>
    <row r="281" spans="1:27" ht="15" thickTop="1" x14ac:dyDescent="0.3">
      <c r="B281" s="2" t="s">
        <v>132</v>
      </c>
      <c r="C281" s="15">
        <f>'3.scen. - Novadi'!$O$43</f>
        <v>792900</v>
      </c>
      <c r="E281" s="12">
        <f>$C281</f>
        <v>792900</v>
      </c>
      <c r="F281" s="12">
        <f t="shared" ref="F281:X281" si="924">$C281</f>
        <v>792900</v>
      </c>
      <c r="G281" s="12">
        <f t="shared" si="924"/>
        <v>792900</v>
      </c>
      <c r="H281" s="12">
        <f t="shared" si="924"/>
        <v>792900</v>
      </c>
      <c r="I281" s="12">
        <f t="shared" si="924"/>
        <v>792900</v>
      </c>
      <c r="J281" s="12">
        <f t="shared" si="924"/>
        <v>792900</v>
      </c>
      <c r="K281" s="12">
        <f t="shared" si="924"/>
        <v>792900</v>
      </c>
      <c r="L281" s="12">
        <f t="shared" si="924"/>
        <v>792900</v>
      </c>
      <c r="M281" s="12">
        <f t="shared" si="924"/>
        <v>792900</v>
      </c>
      <c r="N281" s="12">
        <f t="shared" si="924"/>
        <v>792900</v>
      </c>
      <c r="O281" s="12">
        <f t="shared" si="924"/>
        <v>792900</v>
      </c>
      <c r="P281" s="12">
        <f t="shared" si="924"/>
        <v>792900</v>
      </c>
      <c r="Q281" s="12">
        <f t="shared" si="924"/>
        <v>792900</v>
      </c>
      <c r="R281" s="12">
        <f t="shared" si="924"/>
        <v>792900</v>
      </c>
      <c r="S281" s="12">
        <f t="shared" si="924"/>
        <v>792900</v>
      </c>
      <c r="T281" s="12">
        <f t="shared" si="924"/>
        <v>792900</v>
      </c>
      <c r="U281" s="12">
        <f t="shared" si="924"/>
        <v>792900</v>
      </c>
      <c r="V281" s="12">
        <f t="shared" si="924"/>
        <v>792900</v>
      </c>
      <c r="W281" s="12">
        <f t="shared" si="924"/>
        <v>792900</v>
      </c>
      <c r="X281" s="12">
        <f t="shared" si="924"/>
        <v>792900</v>
      </c>
    </row>
    <row r="282" spans="1:27" ht="15" thickBot="1" x14ac:dyDescent="0.35">
      <c r="B282" s="2" t="s">
        <v>10</v>
      </c>
      <c r="E282" s="12">
        <f t="shared" ref="E282:X282" si="925">E281/E$3</f>
        <v>755142.85714285716</v>
      </c>
      <c r="F282" s="12">
        <f t="shared" si="925"/>
        <v>719183.67346938769</v>
      </c>
      <c r="G282" s="12">
        <f t="shared" si="925"/>
        <v>684936.83187560725</v>
      </c>
      <c r="H282" s="12">
        <f t="shared" si="925"/>
        <v>652320.79226248316</v>
      </c>
      <c r="I282" s="12">
        <f t="shared" si="925"/>
        <v>621257.89739284094</v>
      </c>
      <c r="J282" s="12">
        <f t="shared" si="925"/>
        <v>591674.18799318187</v>
      </c>
      <c r="K282" s="12">
        <f t="shared" si="925"/>
        <v>563499.22666017315</v>
      </c>
      <c r="L282" s="12">
        <f t="shared" si="925"/>
        <v>536665.93015254592</v>
      </c>
      <c r="M282" s="12">
        <f t="shared" si="925"/>
        <v>511110.40966909134</v>
      </c>
      <c r="N282" s="12">
        <f t="shared" si="925"/>
        <v>486771.81873246795</v>
      </c>
      <c r="O282" s="12">
        <f t="shared" si="925"/>
        <v>463592.2083166361</v>
      </c>
      <c r="P282" s="12">
        <f t="shared" si="925"/>
        <v>441516.38887298672</v>
      </c>
      <c r="Q282" s="12">
        <f t="shared" si="925"/>
        <v>420491.79892665398</v>
      </c>
      <c r="R282" s="12">
        <f t="shared" si="925"/>
        <v>400468.37993014662</v>
      </c>
      <c r="S282" s="12">
        <f t="shared" si="925"/>
        <v>381398.45707633009</v>
      </c>
      <c r="T282" s="12">
        <f t="shared" si="925"/>
        <v>363236.62578698102</v>
      </c>
      <c r="U282" s="12">
        <f t="shared" si="925"/>
        <v>345939.64360664855</v>
      </c>
      <c r="V282" s="12">
        <f t="shared" si="925"/>
        <v>329466.32724442723</v>
      </c>
      <c r="W282" s="12">
        <f t="shared" si="925"/>
        <v>313777.45451850211</v>
      </c>
      <c r="X282" s="12">
        <f t="shared" si="925"/>
        <v>298835.67097000196</v>
      </c>
    </row>
    <row r="283" spans="1:27" ht="15.6" thickTop="1" thickBot="1" x14ac:dyDescent="0.35">
      <c r="B283" s="2" t="s">
        <v>11</v>
      </c>
      <c r="C283" s="7">
        <f>X283</f>
        <v>9881286.5805999506</v>
      </c>
      <c r="E283" s="12">
        <f>E282</f>
        <v>755142.85714285716</v>
      </c>
      <c r="F283" s="12">
        <f>E283+F282</f>
        <v>1474326.5306122447</v>
      </c>
      <c r="G283" s="12">
        <f t="shared" ref="G283" si="926">F283+G282</f>
        <v>2159263.3624878521</v>
      </c>
      <c r="H283" s="12">
        <f t="shared" ref="H283" si="927">G283+H282</f>
        <v>2811584.154750335</v>
      </c>
      <c r="I283" s="12">
        <f t="shared" ref="I283" si="928">H283+I282</f>
        <v>3432842.0521431761</v>
      </c>
      <c r="J283" s="12">
        <f t="shared" ref="J283" si="929">I283+J282</f>
        <v>4024516.240136358</v>
      </c>
      <c r="K283" s="12">
        <f t="shared" ref="K283" si="930">J283+K282</f>
        <v>4588015.4667965313</v>
      </c>
      <c r="L283" s="12">
        <f t="shared" ref="L283" si="931">K283+L282</f>
        <v>5124681.396949077</v>
      </c>
      <c r="M283" s="12">
        <f t="shared" ref="M283" si="932">L283+M282</f>
        <v>5635791.806618168</v>
      </c>
      <c r="N283" s="12">
        <f t="shared" ref="N283" si="933">M283+N282</f>
        <v>6122563.6253506355</v>
      </c>
      <c r="O283" s="12">
        <f t="shared" ref="O283" si="934">N283+O282</f>
        <v>6586155.8336672718</v>
      </c>
      <c r="P283" s="12">
        <f t="shared" ref="P283" si="935">O283+P282</f>
        <v>7027672.2225402584</v>
      </c>
      <c r="Q283" s="12">
        <f t="shared" ref="Q283" si="936">P283+Q282</f>
        <v>7448164.0214669127</v>
      </c>
      <c r="R283" s="12">
        <f t="shared" ref="R283" si="937">Q283+R282</f>
        <v>7848632.4013970597</v>
      </c>
      <c r="S283" s="12">
        <f t="shared" ref="S283" si="938">R283+S282</f>
        <v>8230030.8584733894</v>
      </c>
      <c r="T283" s="12">
        <f t="shared" ref="T283" si="939">S283+T282</f>
        <v>8593267.484260371</v>
      </c>
      <c r="U283" s="12">
        <f t="shared" ref="U283" si="940">T283+U282</f>
        <v>8939207.1278670188</v>
      </c>
      <c r="V283" s="12">
        <f t="shared" ref="V283" si="941">U283+V282</f>
        <v>9268673.4551114459</v>
      </c>
      <c r="W283" s="12">
        <f t="shared" ref="W283" si="942">V283+W282</f>
        <v>9582450.9096299484</v>
      </c>
      <c r="X283" s="13">
        <f t="shared" ref="X283" si="943">W283+X282</f>
        <v>9881286.5805999506</v>
      </c>
    </row>
    <row r="284" spans="1:27" ht="15" thickTop="1" x14ac:dyDescent="0.3"/>
    <row r="285" spans="1:27" x14ac:dyDescent="0.3">
      <c r="A285" s="2">
        <f>A278+1</f>
        <v>44</v>
      </c>
      <c r="B285" s="2" t="s">
        <v>131</v>
      </c>
      <c r="C285" s="14">
        <f>'3.scen. - Novadi'!$S$44</f>
        <v>124350</v>
      </c>
      <c r="D285" s="1"/>
      <c r="E285" s="12">
        <f t="shared" ref="E285:J285" si="944">$C285</f>
        <v>124350</v>
      </c>
      <c r="F285" s="12">
        <f t="shared" si="944"/>
        <v>124350</v>
      </c>
      <c r="G285" s="12">
        <f t="shared" si="944"/>
        <v>124350</v>
      </c>
      <c r="H285" s="12">
        <f t="shared" si="944"/>
        <v>124350</v>
      </c>
      <c r="I285" s="12">
        <f t="shared" si="944"/>
        <v>124350</v>
      </c>
      <c r="J285" s="12">
        <f t="shared" si="944"/>
        <v>124350</v>
      </c>
      <c r="K285" s="12">
        <f t="shared" ref="K285:X285" si="945">$C285</f>
        <v>124350</v>
      </c>
      <c r="L285" s="12">
        <f t="shared" si="945"/>
        <v>124350</v>
      </c>
      <c r="M285" s="12">
        <f t="shared" si="945"/>
        <v>124350</v>
      </c>
      <c r="N285" s="12">
        <f t="shared" si="945"/>
        <v>124350</v>
      </c>
      <c r="O285" s="12">
        <f t="shared" si="945"/>
        <v>124350</v>
      </c>
      <c r="P285" s="12">
        <f t="shared" si="945"/>
        <v>124350</v>
      </c>
      <c r="Q285" s="12">
        <f t="shared" si="945"/>
        <v>124350</v>
      </c>
      <c r="R285" s="12">
        <f t="shared" si="945"/>
        <v>124350</v>
      </c>
      <c r="S285" s="12">
        <f t="shared" si="945"/>
        <v>124350</v>
      </c>
      <c r="T285" s="12">
        <f t="shared" si="945"/>
        <v>124350</v>
      </c>
      <c r="U285" s="12">
        <f t="shared" si="945"/>
        <v>124350</v>
      </c>
      <c r="V285" s="12">
        <f t="shared" si="945"/>
        <v>124350</v>
      </c>
      <c r="W285" s="12">
        <f t="shared" si="945"/>
        <v>124350</v>
      </c>
      <c r="X285" s="12">
        <f t="shared" si="945"/>
        <v>124350</v>
      </c>
    </row>
    <row r="286" spans="1:27" ht="15" thickBot="1" x14ac:dyDescent="0.35">
      <c r="A286" s="2"/>
      <c r="B286" s="2" t="s">
        <v>10</v>
      </c>
      <c r="C286" s="2"/>
      <c r="D286" s="2"/>
      <c r="E286" s="12">
        <f t="shared" ref="E286:X286" si="946">E285/E$3</f>
        <v>118428.57142857142</v>
      </c>
      <c r="F286" s="12">
        <f t="shared" si="946"/>
        <v>112789.11564625851</v>
      </c>
      <c r="G286" s="12">
        <f t="shared" si="946"/>
        <v>107418.20537738904</v>
      </c>
      <c r="H286" s="12">
        <f t="shared" si="946"/>
        <v>102303.05274037051</v>
      </c>
      <c r="I286" s="12">
        <f t="shared" si="946"/>
        <v>97431.478800352852</v>
      </c>
      <c r="J286" s="12">
        <f t="shared" si="946"/>
        <v>92791.884571764618</v>
      </c>
      <c r="K286" s="12">
        <f t="shared" si="946"/>
        <v>88373.223401680589</v>
      </c>
      <c r="L286" s="12">
        <f t="shared" si="946"/>
        <v>84164.974668267227</v>
      </c>
      <c r="M286" s="12">
        <f t="shared" si="946"/>
        <v>80157.118731683062</v>
      </c>
      <c r="N286" s="12">
        <f t="shared" si="946"/>
        <v>76340.113077793401</v>
      </c>
      <c r="O286" s="12">
        <f t="shared" si="946"/>
        <v>72704.869597898476</v>
      </c>
      <c r="P286" s="12">
        <f t="shared" si="946"/>
        <v>69242.73295037949</v>
      </c>
      <c r="Q286" s="12">
        <f t="shared" si="946"/>
        <v>65945.459952742371</v>
      </c>
      <c r="R286" s="12">
        <f t="shared" si="946"/>
        <v>62805.199954992728</v>
      </c>
      <c r="S286" s="12">
        <f t="shared" si="946"/>
        <v>59814.47614761212</v>
      </c>
      <c r="T286" s="12">
        <f t="shared" si="946"/>
        <v>56966.167759630582</v>
      </c>
      <c r="U286" s="12">
        <f t="shared" si="946"/>
        <v>54253.493104410074</v>
      </c>
      <c r="V286" s="12">
        <f t="shared" si="946"/>
        <v>51669.993432771502</v>
      </c>
      <c r="W286" s="12">
        <f t="shared" si="946"/>
        <v>49209.51755502048</v>
      </c>
      <c r="X286" s="12">
        <f t="shared" si="946"/>
        <v>46866.207195257593</v>
      </c>
      <c r="Z286" s="5"/>
      <c r="AA286" s="4"/>
    </row>
    <row r="287" spans="1:27" ht="15.6" thickTop="1" thickBot="1" x14ac:dyDescent="0.35">
      <c r="A287" s="2"/>
      <c r="B287" s="2" t="s">
        <v>11</v>
      </c>
      <c r="C287" s="7">
        <f>X287</f>
        <v>1549675.8560948465</v>
      </c>
      <c r="D287" s="2"/>
      <c r="E287" s="12">
        <f>E286</f>
        <v>118428.57142857142</v>
      </c>
      <c r="F287" s="12">
        <f t="shared" ref="F287:X287" si="947">E287+F286</f>
        <v>231217.68707482994</v>
      </c>
      <c r="G287" s="12">
        <f t="shared" si="947"/>
        <v>338635.89245221898</v>
      </c>
      <c r="H287" s="12">
        <f t="shared" si="947"/>
        <v>440938.94519258948</v>
      </c>
      <c r="I287" s="12">
        <f t="shared" si="947"/>
        <v>538370.42399294232</v>
      </c>
      <c r="J287" s="12">
        <f t="shared" si="947"/>
        <v>631162.30856470694</v>
      </c>
      <c r="K287" s="12">
        <f t="shared" si="947"/>
        <v>719535.53196638753</v>
      </c>
      <c r="L287" s="12">
        <f t="shared" si="947"/>
        <v>803700.50663465471</v>
      </c>
      <c r="M287" s="12">
        <f t="shared" si="947"/>
        <v>883857.62536633783</v>
      </c>
      <c r="N287" s="12">
        <f t="shared" si="947"/>
        <v>960197.73844413122</v>
      </c>
      <c r="O287" s="12">
        <f t="shared" si="947"/>
        <v>1032902.6080420297</v>
      </c>
      <c r="P287" s="12">
        <f t="shared" si="947"/>
        <v>1102145.3409924093</v>
      </c>
      <c r="Q287" s="12">
        <f t="shared" si="947"/>
        <v>1168090.8009451516</v>
      </c>
      <c r="R287" s="12">
        <f t="shared" si="947"/>
        <v>1230896.0009001442</v>
      </c>
      <c r="S287" s="12">
        <f t="shared" si="947"/>
        <v>1290710.4770477563</v>
      </c>
      <c r="T287" s="12">
        <f t="shared" si="947"/>
        <v>1347676.6448073869</v>
      </c>
      <c r="U287" s="12">
        <f t="shared" si="947"/>
        <v>1401930.137911797</v>
      </c>
      <c r="V287" s="12">
        <f t="shared" si="947"/>
        <v>1453600.1313445685</v>
      </c>
      <c r="W287" s="12">
        <f t="shared" si="947"/>
        <v>1502809.648899589</v>
      </c>
      <c r="X287" s="13">
        <f t="shared" si="947"/>
        <v>1549675.8560948465</v>
      </c>
    </row>
    <row r="288" spans="1:27" ht="15" thickTop="1" x14ac:dyDescent="0.3">
      <c r="B288" s="2" t="s">
        <v>132</v>
      </c>
      <c r="C288" s="15">
        <f>'3.scen. - Novadi'!$O$44</f>
        <v>202950</v>
      </c>
      <c r="E288" s="12">
        <f>$C288</f>
        <v>202950</v>
      </c>
      <c r="F288" s="12">
        <f t="shared" ref="F288:X288" si="948">$C288</f>
        <v>202950</v>
      </c>
      <c r="G288" s="12">
        <f t="shared" si="948"/>
        <v>202950</v>
      </c>
      <c r="H288" s="12">
        <f t="shared" si="948"/>
        <v>202950</v>
      </c>
      <c r="I288" s="12">
        <f t="shared" si="948"/>
        <v>202950</v>
      </c>
      <c r="J288" s="12">
        <f t="shared" si="948"/>
        <v>202950</v>
      </c>
      <c r="K288" s="12">
        <f t="shared" si="948"/>
        <v>202950</v>
      </c>
      <c r="L288" s="12">
        <f t="shared" si="948"/>
        <v>202950</v>
      </c>
      <c r="M288" s="12">
        <f t="shared" si="948"/>
        <v>202950</v>
      </c>
      <c r="N288" s="12">
        <f t="shared" si="948"/>
        <v>202950</v>
      </c>
      <c r="O288" s="12">
        <f t="shared" si="948"/>
        <v>202950</v>
      </c>
      <c r="P288" s="12">
        <f t="shared" si="948"/>
        <v>202950</v>
      </c>
      <c r="Q288" s="12">
        <f t="shared" si="948"/>
        <v>202950</v>
      </c>
      <c r="R288" s="12">
        <f t="shared" si="948"/>
        <v>202950</v>
      </c>
      <c r="S288" s="12">
        <f t="shared" si="948"/>
        <v>202950</v>
      </c>
      <c r="T288" s="12">
        <f t="shared" si="948"/>
        <v>202950</v>
      </c>
      <c r="U288" s="12">
        <f t="shared" si="948"/>
        <v>202950</v>
      </c>
      <c r="V288" s="12">
        <f t="shared" si="948"/>
        <v>202950</v>
      </c>
      <c r="W288" s="12">
        <f t="shared" si="948"/>
        <v>202950</v>
      </c>
      <c r="X288" s="12">
        <f t="shared" si="948"/>
        <v>202950</v>
      </c>
    </row>
    <row r="289" spans="1:27" ht="15" thickBot="1" x14ac:dyDescent="0.35">
      <c r="B289" s="2" t="s">
        <v>10</v>
      </c>
      <c r="E289" s="12">
        <f t="shared" ref="E289:X289" si="949">E288/E$3</f>
        <v>193285.71428571429</v>
      </c>
      <c r="F289" s="12">
        <f t="shared" si="949"/>
        <v>184081.63265306121</v>
      </c>
      <c r="G289" s="12">
        <f t="shared" si="949"/>
        <v>175315.84062196306</v>
      </c>
      <c r="H289" s="12">
        <f t="shared" si="949"/>
        <v>166967.46725901242</v>
      </c>
      <c r="I289" s="12">
        <f t="shared" si="949"/>
        <v>159016.63548477372</v>
      </c>
      <c r="J289" s="12">
        <f t="shared" si="949"/>
        <v>151444.41474740353</v>
      </c>
      <c r="K289" s="12">
        <f t="shared" si="949"/>
        <v>144232.77594990813</v>
      </c>
      <c r="L289" s="12">
        <f t="shared" si="949"/>
        <v>137364.54852372201</v>
      </c>
      <c r="M289" s="12">
        <f t="shared" si="949"/>
        <v>130823.37954640192</v>
      </c>
      <c r="N289" s="12">
        <f t="shared" si="949"/>
        <v>124593.69480609708</v>
      </c>
      <c r="O289" s="12">
        <f t="shared" si="949"/>
        <v>118660.66172009244</v>
      </c>
      <c r="P289" s="12">
        <f t="shared" si="949"/>
        <v>113010.15401913565</v>
      </c>
      <c r="Q289" s="12">
        <f t="shared" si="949"/>
        <v>107628.71811346251</v>
      </c>
      <c r="R289" s="12">
        <f t="shared" si="949"/>
        <v>102503.54106044049</v>
      </c>
      <c r="S289" s="12">
        <f t="shared" si="949"/>
        <v>97622.420057562354</v>
      </c>
      <c r="T289" s="12">
        <f t="shared" si="949"/>
        <v>92973.733388154622</v>
      </c>
      <c r="U289" s="12">
        <f t="shared" si="949"/>
        <v>88546.412750623436</v>
      </c>
      <c r="V289" s="12">
        <f t="shared" si="949"/>
        <v>84329.916905355654</v>
      </c>
      <c r="W289" s="12">
        <f t="shared" si="949"/>
        <v>80314.206576529206</v>
      </c>
      <c r="X289" s="12">
        <f t="shared" si="949"/>
        <v>76489.720549075413</v>
      </c>
    </row>
    <row r="290" spans="1:27" ht="15.6" thickTop="1" thickBot="1" x14ac:dyDescent="0.35">
      <c r="B290" s="2" t="s">
        <v>11</v>
      </c>
      <c r="C290" s="7">
        <f>X290</f>
        <v>2529205.5890184897</v>
      </c>
      <c r="E290" s="12">
        <f>E289</f>
        <v>193285.71428571429</v>
      </c>
      <c r="F290" s="12">
        <f>E290+F289</f>
        <v>377367.3469387755</v>
      </c>
      <c r="G290" s="12">
        <f t="shared" ref="G290" si="950">F290+G289</f>
        <v>552683.18756073853</v>
      </c>
      <c r="H290" s="12">
        <f t="shared" ref="H290" si="951">G290+H289</f>
        <v>719650.65481975093</v>
      </c>
      <c r="I290" s="12">
        <f t="shared" ref="I290" si="952">H290+I289</f>
        <v>878667.29030452459</v>
      </c>
      <c r="J290" s="12">
        <f t="shared" ref="J290" si="953">I290+J289</f>
        <v>1030111.7050519281</v>
      </c>
      <c r="K290" s="12">
        <f t="shared" ref="K290" si="954">J290+K289</f>
        <v>1174344.4810018362</v>
      </c>
      <c r="L290" s="12">
        <f t="shared" ref="L290" si="955">K290+L289</f>
        <v>1311709.0295255582</v>
      </c>
      <c r="M290" s="12">
        <f t="shared" ref="M290" si="956">L290+M289</f>
        <v>1442532.4090719603</v>
      </c>
      <c r="N290" s="12">
        <f t="shared" ref="N290" si="957">M290+N289</f>
        <v>1567126.1038780573</v>
      </c>
      <c r="O290" s="12">
        <f t="shared" ref="O290" si="958">N290+O289</f>
        <v>1685786.7655981497</v>
      </c>
      <c r="P290" s="12">
        <f t="shared" ref="P290" si="959">O290+P289</f>
        <v>1798796.9196172855</v>
      </c>
      <c r="Q290" s="12">
        <f t="shared" ref="Q290" si="960">P290+Q289</f>
        <v>1906425.6377307479</v>
      </c>
      <c r="R290" s="12">
        <f t="shared" ref="R290" si="961">Q290+R289</f>
        <v>2008929.1787911884</v>
      </c>
      <c r="S290" s="12">
        <f t="shared" ref="S290" si="962">R290+S289</f>
        <v>2106551.5988487508</v>
      </c>
      <c r="T290" s="12">
        <f t="shared" ref="T290" si="963">S290+T289</f>
        <v>2199525.3322369056</v>
      </c>
      <c r="U290" s="12">
        <f t="shared" ref="U290" si="964">T290+U289</f>
        <v>2288071.7449875292</v>
      </c>
      <c r="V290" s="12">
        <f t="shared" ref="V290" si="965">U290+V289</f>
        <v>2372401.6618928849</v>
      </c>
      <c r="W290" s="12">
        <f t="shared" ref="W290" si="966">V290+W289</f>
        <v>2452715.8684694143</v>
      </c>
      <c r="X290" s="13">
        <f t="shared" ref="X290" si="967">W290+X289</f>
        <v>2529205.5890184897</v>
      </c>
    </row>
    <row r="291" spans="1:27" ht="15" thickTop="1" x14ac:dyDescent="0.3"/>
    <row r="292" spans="1:27" x14ac:dyDescent="0.3">
      <c r="A292" s="2">
        <f>A285+1</f>
        <v>45</v>
      </c>
      <c r="B292" s="2" t="s">
        <v>131</v>
      </c>
      <c r="C292" s="14">
        <f>'3.scen. - Novadi'!$S$45</f>
        <v>428850</v>
      </c>
      <c r="D292" s="1"/>
      <c r="E292" s="12">
        <f t="shared" ref="E292:J292" si="968">$C292</f>
        <v>428850</v>
      </c>
      <c r="F292" s="12">
        <f t="shared" si="968"/>
        <v>428850</v>
      </c>
      <c r="G292" s="12">
        <f t="shared" si="968"/>
        <v>428850</v>
      </c>
      <c r="H292" s="12">
        <f t="shared" si="968"/>
        <v>428850</v>
      </c>
      <c r="I292" s="12">
        <f t="shared" si="968"/>
        <v>428850</v>
      </c>
      <c r="J292" s="12">
        <f t="shared" si="968"/>
        <v>428850</v>
      </c>
      <c r="K292" s="12">
        <f t="shared" ref="K292:X292" si="969">$C292</f>
        <v>428850</v>
      </c>
      <c r="L292" s="12">
        <f t="shared" si="969"/>
        <v>428850</v>
      </c>
      <c r="M292" s="12">
        <f t="shared" si="969"/>
        <v>428850</v>
      </c>
      <c r="N292" s="12">
        <f t="shared" si="969"/>
        <v>428850</v>
      </c>
      <c r="O292" s="12">
        <f t="shared" si="969"/>
        <v>428850</v>
      </c>
      <c r="P292" s="12">
        <f t="shared" si="969"/>
        <v>428850</v>
      </c>
      <c r="Q292" s="12">
        <f t="shared" si="969"/>
        <v>428850</v>
      </c>
      <c r="R292" s="12">
        <f t="shared" si="969"/>
        <v>428850</v>
      </c>
      <c r="S292" s="12">
        <f t="shared" si="969"/>
        <v>428850</v>
      </c>
      <c r="T292" s="12">
        <f t="shared" si="969"/>
        <v>428850</v>
      </c>
      <c r="U292" s="12">
        <f t="shared" si="969"/>
        <v>428850</v>
      </c>
      <c r="V292" s="12">
        <f t="shared" si="969"/>
        <v>428850</v>
      </c>
      <c r="W292" s="12">
        <f t="shared" si="969"/>
        <v>428850</v>
      </c>
      <c r="X292" s="12">
        <f t="shared" si="969"/>
        <v>428850</v>
      </c>
    </row>
    <row r="293" spans="1:27" ht="15" thickBot="1" x14ac:dyDescent="0.35">
      <c r="A293" s="2"/>
      <c r="B293" s="2" t="s">
        <v>10</v>
      </c>
      <c r="C293" s="2"/>
      <c r="D293" s="2"/>
      <c r="E293" s="12">
        <f t="shared" ref="E293:X293" si="970">E292/E$3</f>
        <v>408428.57142857142</v>
      </c>
      <c r="F293" s="12">
        <f t="shared" si="970"/>
        <v>388979.59183673467</v>
      </c>
      <c r="G293" s="12">
        <f t="shared" si="970"/>
        <v>370456.75413022347</v>
      </c>
      <c r="H293" s="12">
        <f t="shared" si="970"/>
        <v>352815.9563144985</v>
      </c>
      <c r="I293" s="12">
        <f t="shared" si="970"/>
        <v>336015.19648999855</v>
      </c>
      <c r="J293" s="12">
        <f t="shared" si="970"/>
        <v>320014.47284761764</v>
      </c>
      <c r="K293" s="12">
        <f t="shared" si="970"/>
        <v>304775.68842630251</v>
      </c>
      <c r="L293" s="12">
        <f t="shared" si="970"/>
        <v>290262.56040600239</v>
      </c>
      <c r="M293" s="12">
        <f t="shared" si="970"/>
        <v>276440.53372000228</v>
      </c>
      <c r="N293" s="12">
        <f t="shared" si="970"/>
        <v>263276.69878095458</v>
      </c>
      <c r="O293" s="12">
        <f t="shared" si="970"/>
        <v>250739.7131247186</v>
      </c>
      <c r="P293" s="12">
        <f t="shared" si="970"/>
        <v>238799.72678544628</v>
      </c>
      <c r="Q293" s="12">
        <f t="shared" si="970"/>
        <v>227428.31122423455</v>
      </c>
      <c r="R293" s="12">
        <f t="shared" si="970"/>
        <v>216598.39164212812</v>
      </c>
      <c r="S293" s="12">
        <f t="shared" si="970"/>
        <v>206284.18251631249</v>
      </c>
      <c r="T293" s="12">
        <f t="shared" si="970"/>
        <v>196461.12620601186</v>
      </c>
      <c r="U293" s="12">
        <f t="shared" si="970"/>
        <v>187105.83448191604</v>
      </c>
      <c r="V293" s="12">
        <f t="shared" si="970"/>
        <v>178196.03283992005</v>
      </c>
      <c r="W293" s="12">
        <f t="shared" si="970"/>
        <v>169710.50746659053</v>
      </c>
      <c r="X293" s="12">
        <f t="shared" si="970"/>
        <v>161629.05473008621</v>
      </c>
      <c r="Z293" s="5"/>
      <c r="AA293" s="4"/>
    </row>
    <row r="294" spans="1:27" ht="15.6" thickTop="1" thickBot="1" x14ac:dyDescent="0.35">
      <c r="A294" s="2"/>
      <c r="B294" s="2" t="s">
        <v>11</v>
      </c>
      <c r="C294" s="7">
        <f>X294</f>
        <v>5344418.905398272</v>
      </c>
      <c r="D294" s="2"/>
      <c r="E294" s="12">
        <f>E293</f>
        <v>408428.57142857142</v>
      </c>
      <c r="F294" s="12">
        <f t="shared" ref="F294:X294" si="971">E294+F293</f>
        <v>797408.16326530604</v>
      </c>
      <c r="G294" s="12">
        <f t="shared" si="971"/>
        <v>1167864.9173955296</v>
      </c>
      <c r="H294" s="12">
        <f t="shared" si="971"/>
        <v>1520680.8737100281</v>
      </c>
      <c r="I294" s="12">
        <f t="shared" si="971"/>
        <v>1856696.0702000267</v>
      </c>
      <c r="J294" s="12">
        <f t="shared" si="971"/>
        <v>2176710.5430476442</v>
      </c>
      <c r="K294" s="12">
        <f t="shared" si="971"/>
        <v>2481486.2314739469</v>
      </c>
      <c r="L294" s="12">
        <f t="shared" si="971"/>
        <v>2771748.7918799492</v>
      </c>
      <c r="M294" s="12">
        <f t="shared" si="971"/>
        <v>3048189.3255999517</v>
      </c>
      <c r="N294" s="12">
        <f t="shared" si="971"/>
        <v>3311466.0243809065</v>
      </c>
      <c r="O294" s="12">
        <f t="shared" si="971"/>
        <v>3562205.737505625</v>
      </c>
      <c r="P294" s="12">
        <f t="shared" si="971"/>
        <v>3801005.4642910715</v>
      </c>
      <c r="Q294" s="12">
        <f t="shared" si="971"/>
        <v>4028433.7755153063</v>
      </c>
      <c r="R294" s="12">
        <f t="shared" si="971"/>
        <v>4245032.1671574339</v>
      </c>
      <c r="S294" s="12">
        <f t="shared" si="971"/>
        <v>4451316.3496737462</v>
      </c>
      <c r="T294" s="12">
        <f t="shared" si="971"/>
        <v>4647777.4758797577</v>
      </c>
      <c r="U294" s="12">
        <f t="shared" si="971"/>
        <v>4834883.3103616741</v>
      </c>
      <c r="V294" s="12">
        <f t="shared" si="971"/>
        <v>5013079.3432015944</v>
      </c>
      <c r="W294" s="12">
        <f t="shared" si="971"/>
        <v>5182789.8506681854</v>
      </c>
      <c r="X294" s="13">
        <f t="shared" si="971"/>
        <v>5344418.905398272</v>
      </c>
    </row>
    <row r="295" spans="1:27" ht="15" thickTop="1" x14ac:dyDescent="0.3">
      <c r="B295" s="2" t="s">
        <v>132</v>
      </c>
      <c r="C295" s="15">
        <f>'3.scen. - Novadi'!$O$45</f>
        <v>636600</v>
      </c>
      <c r="E295" s="12">
        <f>$C295</f>
        <v>636600</v>
      </c>
      <c r="F295" s="12">
        <f t="shared" ref="F295:X295" si="972">$C295</f>
        <v>636600</v>
      </c>
      <c r="G295" s="12">
        <f t="shared" si="972"/>
        <v>636600</v>
      </c>
      <c r="H295" s="12">
        <f t="shared" si="972"/>
        <v>636600</v>
      </c>
      <c r="I295" s="12">
        <f t="shared" si="972"/>
        <v>636600</v>
      </c>
      <c r="J295" s="12">
        <f t="shared" si="972"/>
        <v>636600</v>
      </c>
      <c r="K295" s="12">
        <f t="shared" si="972"/>
        <v>636600</v>
      </c>
      <c r="L295" s="12">
        <f t="shared" si="972"/>
        <v>636600</v>
      </c>
      <c r="M295" s="12">
        <f t="shared" si="972"/>
        <v>636600</v>
      </c>
      <c r="N295" s="12">
        <f t="shared" si="972"/>
        <v>636600</v>
      </c>
      <c r="O295" s="12">
        <f t="shared" si="972"/>
        <v>636600</v>
      </c>
      <c r="P295" s="12">
        <f t="shared" si="972"/>
        <v>636600</v>
      </c>
      <c r="Q295" s="12">
        <f t="shared" si="972"/>
        <v>636600</v>
      </c>
      <c r="R295" s="12">
        <f t="shared" si="972"/>
        <v>636600</v>
      </c>
      <c r="S295" s="12">
        <f t="shared" si="972"/>
        <v>636600</v>
      </c>
      <c r="T295" s="12">
        <f t="shared" si="972"/>
        <v>636600</v>
      </c>
      <c r="U295" s="12">
        <f t="shared" si="972"/>
        <v>636600</v>
      </c>
      <c r="V295" s="12">
        <f t="shared" si="972"/>
        <v>636600</v>
      </c>
      <c r="W295" s="12">
        <f t="shared" si="972"/>
        <v>636600</v>
      </c>
      <c r="X295" s="12">
        <f t="shared" si="972"/>
        <v>636600</v>
      </c>
    </row>
    <row r="296" spans="1:27" ht="15" thickBot="1" x14ac:dyDescent="0.35">
      <c r="B296" s="2" t="s">
        <v>10</v>
      </c>
      <c r="E296" s="12">
        <f t="shared" ref="E296:X296" si="973">E295/E$3</f>
        <v>606285.7142857142</v>
      </c>
      <c r="F296" s="12">
        <f t="shared" si="973"/>
        <v>577414.96598639456</v>
      </c>
      <c r="G296" s="12">
        <f t="shared" si="973"/>
        <v>549919.01522513758</v>
      </c>
      <c r="H296" s="12">
        <f t="shared" si="973"/>
        <v>523732.39545251196</v>
      </c>
      <c r="I296" s="12">
        <f t="shared" si="973"/>
        <v>498792.75757382088</v>
      </c>
      <c r="J296" s="12">
        <f t="shared" si="973"/>
        <v>475040.72149887698</v>
      </c>
      <c r="K296" s="12">
        <f t="shared" si="973"/>
        <v>452419.73476083524</v>
      </c>
      <c r="L296" s="12">
        <f t="shared" si="973"/>
        <v>430875.93786746211</v>
      </c>
      <c r="M296" s="12">
        <f t="shared" si="973"/>
        <v>410358.03606424964</v>
      </c>
      <c r="N296" s="12">
        <f t="shared" si="973"/>
        <v>390817.17720404727</v>
      </c>
      <c r="O296" s="12">
        <f t="shared" si="973"/>
        <v>372206.83543242596</v>
      </c>
      <c r="P296" s="12">
        <f t="shared" si="973"/>
        <v>354482.70041183423</v>
      </c>
      <c r="Q296" s="12">
        <f t="shared" si="973"/>
        <v>337602.57182079449</v>
      </c>
      <c r="R296" s="12">
        <f t="shared" si="973"/>
        <v>321526.2588769471</v>
      </c>
      <c r="S296" s="12">
        <f t="shared" si="973"/>
        <v>306215.48464471148</v>
      </c>
      <c r="T296" s="12">
        <f t="shared" si="973"/>
        <v>291633.79489972518</v>
      </c>
      <c r="U296" s="12">
        <f t="shared" si="973"/>
        <v>277746.47133307159</v>
      </c>
      <c r="V296" s="12">
        <f t="shared" si="973"/>
        <v>264520.44888863963</v>
      </c>
      <c r="W296" s="12">
        <f t="shared" si="973"/>
        <v>251924.23703679963</v>
      </c>
      <c r="X296" s="12">
        <f t="shared" si="973"/>
        <v>239927.84479695201</v>
      </c>
    </row>
    <row r="297" spans="1:27" ht="15.6" thickTop="1" thickBot="1" x14ac:dyDescent="0.35">
      <c r="B297" s="2" t="s">
        <v>11</v>
      </c>
      <c r="C297" s="7">
        <f>X297</f>
        <v>7933443.1040609516</v>
      </c>
      <c r="E297" s="12">
        <f>E296</f>
        <v>606285.7142857142</v>
      </c>
      <c r="F297" s="12">
        <f>E297+F296</f>
        <v>1183700.6802721089</v>
      </c>
      <c r="G297" s="12">
        <f t="shared" ref="G297" si="974">F297+G296</f>
        <v>1733619.6954972465</v>
      </c>
      <c r="H297" s="12">
        <f t="shared" ref="H297" si="975">G297+H296</f>
        <v>2257352.0909497584</v>
      </c>
      <c r="I297" s="12">
        <f t="shared" ref="I297" si="976">H297+I296</f>
        <v>2756144.8485235795</v>
      </c>
      <c r="J297" s="12">
        <f t="shared" ref="J297" si="977">I297+J296</f>
        <v>3231185.5700224563</v>
      </c>
      <c r="K297" s="12">
        <f t="shared" ref="K297" si="978">J297+K296</f>
        <v>3683605.3047832916</v>
      </c>
      <c r="L297" s="12">
        <f t="shared" ref="L297" si="979">K297+L296</f>
        <v>4114481.2426507538</v>
      </c>
      <c r="M297" s="12">
        <f t="shared" ref="M297" si="980">L297+M296</f>
        <v>4524839.2787150033</v>
      </c>
      <c r="N297" s="12">
        <f t="shared" ref="N297" si="981">M297+N296</f>
        <v>4915656.4559190506</v>
      </c>
      <c r="O297" s="12">
        <f t="shared" ref="O297" si="982">N297+O296</f>
        <v>5287863.2913514767</v>
      </c>
      <c r="P297" s="12">
        <f t="shared" ref="P297" si="983">O297+P296</f>
        <v>5642345.9917633105</v>
      </c>
      <c r="Q297" s="12">
        <f t="shared" ref="Q297" si="984">P297+Q296</f>
        <v>5979948.5635841051</v>
      </c>
      <c r="R297" s="12">
        <f t="shared" ref="R297" si="985">Q297+R296</f>
        <v>6301474.8224610519</v>
      </c>
      <c r="S297" s="12">
        <f t="shared" ref="S297" si="986">R297+S296</f>
        <v>6607690.3071057629</v>
      </c>
      <c r="T297" s="12">
        <f t="shared" ref="T297" si="987">S297+T296</f>
        <v>6899324.1020054882</v>
      </c>
      <c r="U297" s="12">
        <f t="shared" ref="U297" si="988">T297+U296</f>
        <v>7177070.5733385598</v>
      </c>
      <c r="V297" s="12">
        <f t="shared" ref="V297" si="989">U297+V296</f>
        <v>7441591.0222271997</v>
      </c>
      <c r="W297" s="12">
        <f t="shared" ref="W297" si="990">V297+W296</f>
        <v>7693515.2592639998</v>
      </c>
      <c r="X297" s="13">
        <f t="shared" ref="X297" si="991">W297+X296</f>
        <v>7933443.1040609516</v>
      </c>
    </row>
    <row r="298" spans="1:27" ht="15" thickTop="1" x14ac:dyDescent="0.3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3CF54E7321744D818D1FFE715035B5" ma:contentTypeVersion="1" ma:contentTypeDescription="Create a new document." ma:contentTypeScope="" ma:versionID="d5c9af9074016befac391b92f734593a">
  <xsd:schema xmlns:xsd="http://www.w3.org/2001/XMLSchema" xmlns:xs="http://www.w3.org/2001/XMLSchema" xmlns:p="http://schemas.microsoft.com/office/2006/metadata/properties" xmlns:ns2="a6fffc4f-e627-4d17-b68c-132ced7b5152" targetNamespace="http://schemas.microsoft.com/office/2006/metadata/properties" ma:root="true" ma:fieldsID="79d495a4b7449e8bcd0809ebb8bf0751" ns2:_="">
    <xsd:import namespace="a6fffc4f-e627-4d17-b68c-132ced7b515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fffc4f-e627-4d17-b68c-132ced7b5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FE5898-6BA1-49C5-92F5-3483ACEBA1AF}"/>
</file>

<file path=customXml/itemProps2.xml><?xml version="1.0" encoding="utf-8"?>
<ds:datastoreItem xmlns:ds="http://schemas.openxmlformats.org/officeDocument/2006/customXml" ds:itemID="{5075884C-73D1-45A0-8204-6B2CF3D27EC3}"/>
</file>

<file path=customXml/itemProps3.xml><?xml version="1.0" encoding="utf-8"?>
<ds:datastoreItem xmlns:ds="http://schemas.openxmlformats.org/officeDocument/2006/customXml" ds:itemID="{A120237C-DCB5-449F-8998-6F14688514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3.scen. - Novadi</vt:lpstr>
      <vt:lpstr>NPV_calc</vt:lpstr>
      <vt:lpstr>diskonta_likme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Harijs Baranovs</dc:creator>
  <cp:lastModifiedBy>Harijs Baranovs</cp:lastModifiedBy>
  <dcterms:created xsi:type="dcterms:W3CDTF">2020-10-29T14:14:10Z</dcterms:created>
  <dcterms:modified xsi:type="dcterms:W3CDTF">2020-12-02T14:06:50Z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0x010100E33CF54E7321744D818D1FFE715035B5</vt:lpwstr>
  </property>
</Properties>
</file>