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baranovs001\Documents\SM_2020_06\ziņojums\"/>
    </mc:Choice>
  </mc:AlternateContent>
  <xr:revisionPtr revIDLastSave="0" documentId="13_ncr:1_{D4E97BC9-D2B1-4C7D-9FE5-DCF37A6708BE}" xr6:coauthVersionLast="45" xr6:coauthVersionMax="45" xr10:uidLastSave="{00000000-0000-0000-0000-000000000000}"/>
  <bookViews>
    <workbookView xWindow="-108" yWindow="-108" windowWidth="23256" windowHeight="12576" xr2:uid="{5D68710C-9A2E-4C9C-BCC6-EE905BE38FE8}"/>
  </bookViews>
  <sheets>
    <sheet name="Summary" sheetId="1" r:id="rId1"/>
    <sheet name="2.scen. - Novadi" sheetId="4" r:id="rId2"/>
    <sheet name="NPV_calc" sheetId="3" r:id="rId3"/>
  </sheets>
  <definedNames>
    <definedName name="diskonta_likme">NPV_calc!$C$3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6" i="4" l="1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C45" i="4" l="1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J46" i="4"/>
  <c r="A19" i="3" l="1"/>
  <c r="A26" i="3" s="1"/>
  <c r="A33" i="3" s="1"/>
  <c r="A40" i="3" s="1"/>
  <c r="A47" i="3" s="1"/>
  <c r="A54" i="3" s="1"/>
  <c r="A61" i="3" s="1"/>
  <c r="A68" i="3" s="1"/>
  <c r="A75" i="3" s="1"/>
  <c r="A82" i="3" s="1"/>
  <c r="A89" i="3" s="1"/>
  <c r="A96" i="3" s="1"/>
  <c r="A103" i="3" s="1"/>
  <c r="A110" i="3" s="1"/>
  <c r="A117" i="3" s="1"/>
  <c r="A124" i="3" s="1"/>
  <c r="A131" i="3" s="1"/>
  <c r="A138" i="3" s="1"/>
  <c r="A145" i="3" s="1"/>
  <c r="A152" i="3" s="1"/>
  <c r="A159" i="3" s="1"/>
  <c r="A166" i="3" s="1"/>
  <c r="A173" i="3" s="1"/>
  <c r="A180" i="3" s="1"/>
  <c r="A187" i="3" s="1"/>
  <c r="A194" i="3" s="1"/>
  <c r="A201" i="3" s="1"/>
  <c r="A208" i="3" s="1"/>
  <c r="A215" i="3" s="1"/>
  <c r="A222" i="3" s="1"/>
  <c r="A229" i="3" s="1"/>
  <c r="A236" i="3" s="1"/>
  <c r="A243" i="3" s="1"/>
  <c r="A250" i="3" s="1"/>
  <c r="A257" i="3" s="1"/>
  <c r="A264" i="3" s="1"/>
  <c r="A271" i="3" s="1"/>
  <c r="A278" i="3" s="1"/>
  <c r="A285" i="3" s="1"/>
  <c r="A292" i="3" s="1"/>
  <c r="A12" i="3"/>
  <c r="A5" i="3"/>
  <c r="H45" i="4"/>
  <c r="V45" i="4" s="1"/>
  <c r="H44" i="4"/>
  <c r="V44" i="4" s="1"/>
  <c r="H43" i="4"/>
  <c r="V43" i="4" s="1"/>
  <c r="H42" i="4"/>
  <c r="V42" i="4" s="1"/>
  <c r="H41" i="4"/>
  <c r="V41" i="4" s="1"/>
  <c r="H40" i="4"/>
  <c r="V40" i="4" s="1"/>
  <c r="H39" i="4"/>
  <c r="V39" i="4" s="1"/>
  <c r="H38" i="4"/>
  <c r="V38" i="4" s="1"/>
  <c r="H37" i="4"/>
  <c r="V37" i="4" s="1"/>
  <c r="H36" i="4"/>
  <c r="V36" i="4" s="1"/>
  <c r="H35" i="4"/>
  <c r="V35" i="4" s="1"/>
  <c r="H34" i="4"/>
  <c r="V34" i="4" s="1"/>
  <c r="H33" i="4"/>
  <c r="V33" i="4" s="1"/>
  <c r="H32" i="4"/>
  <c r="V32" i="4" s="1"/>
  <c r="H31" i="4"/>
  <c r="V31" i="4" s="1"/>
  <c r="H30" i="4"/>
  <c r="V30" i="4" s="1"/>
  <c r="H29" i="4"/>
  <c r="V29" i="4" s="1"/>
  <c r="H28" i="4"/>
  <c r="V28" i="4" s="1"/>
  <c r="H27" i="4"/>
  <c r="V27" i="4" s="1"/>
  <c r="H26" i="4"/>
  <c r="V26" i="4" s="1"/>
  <c r="H25" i="4"/>
  <c r="V25" i="4" s="1"/>
  <c r="H24" i="4"/>
  <c r="V24" i="4" s="1"/>
  <c r="H23" i="4"/>
  <c r="V23" i="4" s="1"/>
  <c r="H22" i="4"/>
  <c r="V22" i="4" s="1"/>
  <c r="H21" i="4"/>
  <c r="V21" i="4" s="1"/>
  <c r="H20" i="4"/>
  <c r="V20" i="4" s="1"/>
  <c r="H19" i="4"/>
  <c r="V19" i="4" s="1"/>
  <c r="H18" i="4"/>
  <c r="V18" i="4" s="1"/>
  <c r="H17" i="4"/>
  <c r="V17" i="4" s="1"/>
  <c r="H16" i="4"/>
  <c r="V16" i="4" s="1"/>
  <c r="H15" i="4"/>
  <c r="V15" i="4" s="1"/>
  <c r="H14" i="4"/>
  <c r="V14" i="4" s="1"/>
  <c r="H13" i="4"/>
  <c r="V13" i="4" s="1"/>
  <c r="H12" i="4"/>
  <c r="V12" i="4" s="1"/>
  <c r="H11" i="4"/>
  <c r="V11" i="4" s="1"/>
  <c r="H10" i="4"/>
  <c r="V10" i="4" s="1"/>
  <c r="H9" i="4"/>
  <c r="V9" i="4" s="1"/>
  <c r="H8" i="4"/>
  <c r="V8" i="4" s="1"/>
  <c r="H7" i="4"/>
  <c r="V7" i="4" s="1"/>
  <c r="H6" i="4"/>
  <c r="V6" i="4" s="1"/>
  <c r="H5" i="4"/>
  <c r="V5" i="4" s="1"/>
  <c r="H4" i="4"/>
  <c r="V4" i="4" s="1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7" i="4"/>
  <c r="U6" i="4"/>
  <c r="U5" i="4"/>
  <c r="U4" i="4"/>
  <c r="E46" i="4"/>
  <c r="B57" i="4"/>
  <c r="N46" i="4"/>
  <c r="M46" i="4"/>
  <c r="L46" i="4"/>
  <c r="G46" i="4"/>
  <c r="K46" i="4"/>
  <c r="O45" i="4" l="1"/>
  <c r="O41" i="4"/>
  <c r="O37" i="4"/>
  <c r="O33" i="4"/>
  <c r="O29" i="4"/>
  <c r="O25" i="4"/>
  <c r="O21" i="4"/>
  <c r="O17" i="4"/>
  <c r="O13" i="4"/>
  <c r="O9" i="4"/>
  <c r="O5" i="4"/>
  <c r="O39" i="4"/>
  <c r="O35" i="4"/>
  <c r="O27" i="4"/>
  <c r="O15" i="4"/>
  <c r="O11" i="4"/>
  <c r="O42" i="4"/>
  <c r="O26" i="4"/>
  <c r="O18" i="4"/>
  <c r="O6" i="4"/>
  <c r="O44" i="4"/>
  <c r="O40" i="4"/>
  <c r="O36" i="4"/>
  <c r="O32" i="4"/>
  <c r="O28" i="4"/>
  <c r="O24" i="4"/>
  <c r="O20" i="4"/>
  <c r="O16" i="4"/>
  <c r="O12" i="4"/>
  <c r="O8" i="4"/>
  <c r="O4" i="4"/>
  <c r="O43" i="4"/>
  <c r="O31" i="4"/>
  <c r="O23" i="4"/>
  <c r="O19" i="4"/>
  <c r="O7" i="4"/>
  <c r="O38" i="4"/>
  <c r="O34" i="4"/>
  <c r="O30" i="4"/>
  <c r="O22" i="4"/>
  <c r="O14" i="4"/>
  <c r="O10" i="4"/>
  <c r="W9" i="4"/>
  <c r="C40" i="3" s="1"/>
  <c r="W40" i="3" s="1"/>
  <c r="W21" i="4"/>
  <c r="C124" i="3" s="1"/>
  <c r="W124" i="3" s="1"/>
  <c r="W25" i="4"/>
  <c r="C152" i="3" s="1"/>
  <c r="W152" i="3" s="1"/>
  <c r="W37" i="4"/>
  <c r="C236" i="3" s="1"/>
  <c r="H236" i="3" s="1"/>
  <c r="H237" i="3" s="1"/>
  <c r="W6" i="4"/>
  <c r="C19" i="3" s="1"/>
  <c r="P19" i="3" s="1"/>
  <c r="W10" i="4"/>
  <c r="C47" i="3" s="1"/>
  <c r="S47" i="3" s="1"/>
  <c r="W14" i="4"/>
  <c r="C75" i="3" s="1"/>
  <c r="W75" i="3" s="1"/>
  <c r="W18" i="4"/>
  <c r="C103" i="3" s="1"/>
  <c r="I103" i="3" s="1"/>
  <c r="W22" i="4"/>
  <c r="C131" i="3" s="1"/>
  <c r="W131" i="3" s="1"/>
  <c r="W26" i="4"/>
  <c r="C159" i="3" s="1"/>
  <c r="W159" i="3" s="1"/>
  <c r="W30" i="4"/>
  <c r="C187" i="3" s="1"/>
  <c r="P187" i="3" s="1"/>
  <c r="W34" i="4"/>
  <c r="C215" i="3" s="1"/>
  <c r="L215" i="3" s="1"/>
  <c r="W38" i="4"/>
  <c r="C243" i="3" s="1"/>
  <c r="W243" i="3" s="1"/>
  <c r="W42" i="4"/>
  <c r="C271" i="3" s="1"/>
  <c r="W271" i="3" s="1"/>
  <c r="W5" i="4"/>
  <c r="C12" i="3" s="1"/>
  <c r="U12" i="3" s="1"/>
  <c r="W13" i="4"/>
  <c r="C68" i="3" s="1"/>
  <c r="H68" i="3" s="1"/>
  <c r="W33" i="4"/>
  <c r="C208" i="3" s="1"/>
  <c r="W208" i="3" s="1"/>
  <c r="W41" i="4"/>
  <c r="C264" i="3" s="1"/>
  <c r="W264" i="3" s="1"/>
  <c r="W7" i="4"/>
  <c r="C26" i="3" s="1"/>
  <c r="W26" i="3" s="1"/>
  <c r="W11" i="4"/>
  <c r="C54" i="3" s="1"/>
  <c r="W54" i="3" s="1"/>
  <c r="W15" i="4"/>
  <c r="C82" i="3" s="1"/>
  <c r="W82" i="3" s="1"/>
  <c r="W19" i="4"/>
  <c r="C110" i="3" s="1"/>
  <c r="W110" i="3" s="1"/>
  <c r="W23" i="4"/>
  <c r="C138" i="3" s="1"/>
  <c r="W138" i="3" s="1"/>
  <c r="W27" i="4"/>
  <c r="C166" i="3" s="1"/>
  <c r="F166" i="3" s="1"/>
  <c r="F167" i="3" s="1"/>
  <c r="W31" i="4"/>
  <c r="C194" i="3" s="1"/>
  <c r="W194" i="3" s="1"/>
  <c r="W35" i="4"/>
  <c r="C222" i="3" s="1"/>
  <c r="W222" i="3" s="1"/>
  <c r="W39" i="4"/>
  <c r="C250" i="3" s="1"/>
  <c r="W250" i="3" s="1"/>
  <c r="W43" i="4"/>
  <c r="C278" i="3" s="1"/>
  <c r="W17" i="4"/>
  <c r="C96" i="3" s="1"/>
  <c r="W96" i="3" s="1"/>
  <c r="W29" i="4"/>
  <c r="C180" i="3" s="1"/>
  <c r="W180" i="3" s="1"/>
  <c r="W45" i="4"/>
  <c r="C292" i="3" s="1"/>
  <c r="W292" i="3" s="1"/>
  <c r="W8" i="4"/>
  <c r="C33" i="3" s="1"/>
  <c r="W33" i="3" s="1"/>
  <c r="W12" i="4"/>
  <c r="C61" i="3" s="1"/>
  <c r="W61" i="3" s="1"/>
  <c r="W16" i="4"/>
  <c r="C89" i="3" s="1"/>
  <c r="L89" i="3" s="1"/>
  <c r="W20" i="4"/>
  <c r="C117" i="3" s="1"/>
  <c r="W117" i="3" s="1"/>
  <c r="W24" i="4"/>
  <c r="C145" i="3" s="1"/>
  <c r="K145" i="3" s="1"/>
  <c r="W28" i="4"/>
  <c r="C173" i="3" s="1"/>
  <c r="W173" i="3" s="1"/>
  <c r="W32" i="4"/>
  <c r="C201" i="3" s="1"/>
  <c r="W201" i="3" s="1"/>
  <c r="W36" i="4"/>
  <c r="C229" i="3" s="1"/>
  <c r="W229" i="3" s="1"/>
  <c r="W40" i="4"/>
  <c r="C257" i="3" s="1"/>
  <c r="J257" i="3" s="1"/>
  <c r="J258" i="3" s="1"/>
  <c r="W44" i="4"/>
  <c r="C285" i="3" s="1"/>
  <c r="W285" i="3" s="1"/>
  <c r="L285" i="3"/>
  <c r="M243" i="3"/>
  <c r="G243" i="3"/>
  <c r="G244" i="3" s="1"/>
  <c r="U208" i="3"/>
  <c r="P208" i="3"/>
  <c r="P209" i="3" s="1"/>
  <c r="G208" i="3"/>
  <c r="G209" i="3" s="1"/>
  <c r="F194" i="3"/>
  <c r="H194" i="3"/>
  <c r="H195" i="3" s="1"/>
  <c r="L194" i="3"/>
  <c r="M194" i="3"/>
  <c r="K194" i="3"/>
  <c r="O194" i="3"/>
  <c r="O195" i="3" s="1"/>
  <c r="L173" i="3"/>
  <c r="E173" i="3"/>
  <c r="V173" i="3"/>
  <c r="K173" i="3"/>
  <c r="R131" i="3"/>
  <c r="V131" i="3"/>
  <c r="X131" i="3"/>
  <c r="Q131" i="3"/>
  <c r="S131" i="3"/>
  <c r="Q96" i="3"/>
  <c r="G96" i="3"/>
  <c r="G97" i="3" s="1"/>
  <c r="P82" i="3"/>
  <c r="F82" i="3"/>
  <c r="N82" i="3"/>
  <c r="T82" i="3"/>
  <c r="E82" i="3"/>
  <c r="K82" i="3"/>
  <c r="O82" i="3"/>
  <c r="T61" i="3"/>
  <c r="S61" i="3"/>
  <c r="L40" i="3"/>
  <c r="M40" i="3"/>
  <c r="U40" i="3"/>
  <c r="J40" i="3"/>
  <c r="N40" i="3"/>
  <c r="G40" i="3"/>
  <c r="K40" i="3"/>
  <c r="Q19" i="3"/>
  <c r="Q20" i="3" s="1"/>
  <c r="W4" i="4"/>
  <c r="V46" i="4"/>
  <c r="U46" i="4"/>
  <c r="H46" i="4"/>
  <c r="C5" i="1" s="1"/>
  <c r="Q9" i="4"/>
  <c r="Q29" i="4"/>
  <c r="P9" i="4"/>
  <c r="Q17" i="4"/>
  <c r="Q33" i="4"/>
  <c r="P41" i="4"/>
  <c r="Q25" i="4"/>
  <c r="Q41" i="4"/>
  <c r="P5" i="4"/>
  <c r="Q13" i="4"/>
  <c r="Q45" i="4"/>
  <c r="P25" i="4"/>
  <c r="Q5" i="4"/>
  <c r="Q21" i="4"/>
  <c r="Q37" i="4"/>
  <c r="C46" i="4"/>
  <c r="C3" i="1" s="1"/>
  <c r="P13" i="4"/>
  <c r="P29" i="4"/>
  <c r="P45" i="4"/>
  <c r="Q6" i="4"/>
  <c r="Q10" i="4"/>
  <c r="Q14" i="4"/>
  <c r="Q18" i="4"/>
  <c r="Q22" i="4"/>
  <c r="Q26" i="4"/>
  <c r="Q30" i="4"/>
  <c r="Q34" i="4"/>
  <c r="Q38" i="4"/>
  <c r="Q42" i="4"/>
  <c r="P17" i="4"/>
  <c r="P33" i="4"/>
  <c r="Q7" i="4"/>
  <c r="Q11" i="4"/>
  <c r="Q15" i="4"/>
  <c r="Q19" i="4"/>
  <c r="Q23" i="4"/>
  <c r="Q27" i="4"/>
  <c r="Q31" i="4"/>
  <c r="Q35" i="4"/>
  <c r="Q39" i="4"/>
  <c r="Q43" i="4"/>
  <c r="P21" i="4"/>
  <c r="P37" i="4"/>
  <c r="Q8" i="4"/>
  <c r="Q12" i="4"/>
  <c r="Q16" i="4"/>
  <c r="Q20" i="4"/>
  <c r="Q24" i="4"/>
  <c r="Q28" i="4"/>
  <c r="Q32" i="4"/>
  <c r="Q36" i="4"/>
  <c r="Q40" i="4"/>
  <c r="Q44" i="4"/>
  <c r="P6" i="4"/>
  <c r="P10" i="4"/>
  <c r="P14" i="4"/>
  <c r="P18" i="4"/>
  <c r="P22" i="4"/>
  <c r="P26" i="4"/>
  <c r="P30" i="4"/>
  <c r="P34" i="4"/>
  <c r="P38" i="4"/>
  <c r="P42" i="4"/>
  <c r="Q4" i="4"/>
  <c r="P7" i="4"/>
  <c r="P11" i="4"/>
  <c r="P15" i="4"/>
  <c r="P19" i="4"/>
  <c r="P23" i="4"/>
  <c r="P27" i="4"/>
  <c r="P31" i="4"/>
  <c r="P35" i="4"/>
  <c r="P39" i="4"/>
  <c r="P43" i="4"/>
  <c r="P4" i="4"/>
  <c r="P8" i="4"/>
  <c r="P12" i="4"/>
  <c r="P16" i="4"/>
  <c r="P20" i="4"/>
  <c r="P24" i="4"/>
  <c r="P28" i="4"/>
  <c r="P32" i="4"/>
  <c r="P36" i="4"/>
  <c r="P40" i="4"/>
  <c r="P44" i="4"/>
  <c r="E3" i="3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N243" i="3" l="1"/>
  <c r="Q243" i="3"/>
  <c r="N173" i="3"/>
  <c r="N174" i="3" s="1"/>
  <c r="H173" i="3"/>
  <c r="H174" i="3" s="1"/>
  <c r="O173" i="3"/>
  <c r="I173" i="3"/>
  <c r="X61" i="3"/>
  <c r="V61" i="3"/>
  <c r="V62" i="3" s="1"/>
  <c r="F61" i="3"/>
  <c r="F62" i="3" s="1"/>
  <c r="V264" i="3"/>
  <c r="I243" i="3"/>
  <c r="I244" i="3" s="1"/>
  <c r="V243" i="3"/>
  <c r="T124" i="3"/>
  <c r="X96" i="3"/>
  <c r="X97" i="3" s="1"/>
  <c r="M96" i="3"/>
  <c r="M97" i="3" s="1"/>
  <c r="N96" i="3"/>
  <c r="N97" i="3" s="1"/>
  <c r="F96" i="3"/>
  <c r="F97" i="3" s="1"/>
  <c r="H82" i="3"/>
  <c r="H83" i="3" s="1"/>
  <c r="M61" i="3"/>
  <c r="E61" i="3"/>
  <c r="V208" i="3"/>
  <c r="K208" i="3"/>
  <c r="K209" i="3" s="1"/>
  <c r="F208" i="3"/>
  <c r="E194" i="3"/>
  <c r="U131" i="3"/>
  <c r="M131" i="3"/>
  <c r="O285" i="3"/>
  <c r="L208" i="3"/>
  <c r="L209" i="3" s="1"/>
  <c r="J194" i="3"/>
  <c r="J195" i="3" s="1"/>
  <c r="F222" i="3"/>
  <c r="F223" i="3" s="1"/>
  <c r="T19" i="3"/>
  <c r="T20" i="3" s="1"/>
  <c r="P40" i="3"/>
  <c r="P41" i="3" s="1"/>
  <c r="X40" i="3"/>
  <c r="X41" i="3" s="1"/>
  <c r="I40" i="3"/>
  <c r="O61" i="3"/>
  <c r="O62" i="3" s="1"/>
  <c r="R61" i="3"/>
  <c r="R62" i="3" s="1"/>
  <c r="U61" i="3"/>
  <c r="U62" i="3" s="1"/>
  <c r="P61" i="3"/>
  <c r="P62" i="3" s="1"/>
  <c r="G82" i="3"/>
  <c r="V82" i="3"/>
  <c r="V83" i="3" s="1"/>
  <c r="Q82" i="3"/>
  <c r="Q83" i="3" s="1"/>
  <c r="S96" i="3"/>
  <c r="V96" i="3"/>
  <c r="V97" i="3" s="1"/>
  <c r="T96" i="3"/>
  <c r="T97" i="3" s="1"/>
  <c r="I96" i="3"/>
  <c r="I97" i="3" s="1"/>
  <c r="K131" i="3"/>
  <c r="T131" i="3"/>
  <c r="N131" i="3"/>
  <c r="N132" i="3" s="1"/>
  <c r="H131" i="3"/>
  <c r="H132" i="3" s="1"/>
  <c r="U173" i="3"/>
  <c r="U174" i="3" s="1"/>
  <c r="J173" i="3"/>
  <c r="J174" i="3" s="1"/>
  <c r="X173" i="3"/>
  <c r="X174" i="3" s="1"/>
  <c r="Q180" i="3"/>
  <c r="Q181" i="3" s="1"/>
  <c r="U194" i="3"/>
  <c r="X194" i="3"/>
  <c r="X195" i="3" s="1"/>
  <c r="V194" i="3"/>
  <c r="V195" i="3" s="1"/>
  <c r="H201" i="3"/>
  <c r="H202" i="3" s="1"/>
  <c r="E208" i="3"/>
  <c r="E209" i="3" s="1"/>
  <c r="E210" i="3" s="1"/>
  <c r="R208" i="3"/>
  <c r="R209" i="3" s="1"/>
  <c r="M208" i="3"/>
  <c r="M209" i="3" s="1"/>
  <c r="S243" i="3"/>
  <c r="S244" i="3" s="1"/>
  <c r="P243" i="3"/>
  <c r="P244" i="3" s="1"/>
  <c r="J243" i="3"/>
  <c r="J244" i="3" s="1"/>
  <c r="X243" i="3"/>
  <c r="X244" i="3" s="1"/>
  <c r="P285" i="3"/>
  <c r="P286" i="3" s="1"/>
  <c r="S40" i="3"/>
  <c r="R40" i="3"/>
  <c r="H40" i="3"/>
  <c r="H41" i="3" s="1"/>
  <c r="E40" i="3"/>
  <c r="E41" i="3" s="1"/>
  <c r="E42" i="3" s="1"/>
  <c r="K61" i="3"/>
  <c r="K62" i="3" s="1"/>
  <c r="J61" i="3"/>
  <c r="J62" i="3" s="1"/>
  <c r="Q61" i="3"/>
  <c r="Q62" i="3" s="1"/>
  <c r="H61" i="3"/>
  <c r="H62" i="3" s="1"/>
  <c r="M82" i="3"/>
  <c r="R82" i="3"/>
  <c r="R83" i="3" s="1"/>
  <c r="I82" i="3"/>
  <c r="I83" i="3" s="1"/>
  <c r="K96" i="3"/>
  <c r="K97" i="3" s="1"/>
  <c r="R96" i="3"/>
  <c r="R97" i="3" s="1"/>
  <c r="H96" i="3"/>
  <c r="P96" i="3"/>
  <c r="P97" i="3" s="1"/>
  <c r="G131" i="3"/>
  <c r="G132" i="3" s="1"/>
  <c r="P131" i="3"/>
  <c r="F131" i="3"/>
  <c r="S173" i="3"/>
  <c r="S174" i="3" s="1"/>
  <c r="M173" i="3"/>
  <c r="M174" i="3" s="1"/>
  <c r="F173" i="3"/>
  <c r="F174" i="3" s="1"/>
  <c r="P173" i="3"/>
  <c r="P174" i="3" s="1"/>
  <c r="S194" i="3"/>
  <c r="S195" i="3" s="1"/>
  <c r="Q194" i="3"/>
  <c r="Q195" i="3" s="1"/>
  <c r="T194" i="3"/>
  <c r="N194" i="3"/>
  <c r="N195" i="3" s="1"/>
  <c r="O208" i="3"/>
  <c r="O209" i="3" s="1"/>
  <c r="X208" i="3"/>
  <c r="X209" i="3" s="1"/>
  <c r="N208" i="3"/>
  <c r="N209" i="3" s="1"/>
  <c r="T208" i="3"/>
  <c r="T209" i="3" s="1"/>
  <c r="K243" i="3"/>
  <c r="K244" i="3" s="1"/>
  <c r="H243" i="3"/>
  <c r="H244" i="3" s="1"/>
  <c r="F243" i="3"/>
  <c r="F244" i="3" s="1"/>
  <c r="L243" i="3"/>
  <c r="L244" i="3" s="1"/>
  <c r="F285" i="3"/>
  <c r="F286" i="3" s="1"/>
  <c r="M19" i="3"/>
  <c r="L19" i="3"/>
  <c r="E19" i="3"/>
  <c r="E20" i="3" s="1"/>
  <c r="E21" i="3" s="1"/>
  <c r="H19" i="3"/>
  <c r="H20" i="3" s="1"/>
  <c r="X19" i="3"/>
  <c r="X20" i="3" s="1"/>
  <c r="M89" i="3"/>
  <c r="M90" i="3" s="1"/>
  <c r="S110" i="3"/>
  <c r="S111" i="3" s="1"/>
  <c r="J201" i="3"/>
  <c r="J202" i="3" s="1"/>
  <c r="U222" i="3"/>
  <c r="U223" i="3" s="1"/>
  <c r="P264" i="3"/>
  <c r="P265" i="3" s="1"/>
  <c r="O89" i="3"/>
  <c r="O90" i="3" s="1"/>
  <c r="H89" i="3"/>
  <c r="H90" i="3" s="1"/>
  <c r="X110" i="3"/>
  <c r="X111" i="3" s="1"/>
  <c r="L271" i="3"/>
  <c r="L272" i="3" s="1"/>
  <c r="V285" i="3"/>
  <c r="V286" i="3" s="1"/>
  <c r="T285" i="3"/>
  <c r="T286" i="3" s="1"/>
  <c r="Q124" i="3"/>
  <c r="Q125" i="3" s="1"/>
  <c r="G159" i="3"/>
  <c r="G160" i="3" s="1"/>
  <c r="R180" i="3"/>
  <c r="R181" i="3" s="1"/>
  <c r="S285" i="3"/>
  <c r="S286" i="3" s="1"/>
  <c r="N285" i="3"/>
  <c r="N286" i="3" s="1"/>
  <c r="V89" i="3"/>
  <c r="V90" i="3" s="1"/>
  <c r="R14" i="4"/>
  <c r="S14" i="4" s="1"/>
  <c r="C78" i="3" s="1"/>
  <c r="M78" i="3" s="1"/>
  <c r="R45" i="4"/>
  <c r="S45" i="4" s="1"/>
  <c r="C295" i="3" s="1"/>
  <c r="G295" i="3" s="1"/>
  <c r="G296" i="3" s="1"/>
  <c r="R47" i="3"/>
  <c r="R48" i="3" s="1"/>
  <c r="K124" i="3"/>
  <c r="K125" i="3" s="1"/>
  <c r="V271" i="3"/>
  <c r="V272" i="3" s="1"/>
  <c r="I47" i="3"/>
  <c r="I48" i="3" s="1"/>
  <c r="N89" i="3"/>
  <c r="N90" i="3" s="1"/>
  <c r="V110" i="3"/>
  <c r="V111" i="3" s="1"/>
  <c r="P124" i="3"/>
  <c r="P125" i="3" s="1"/>
  <c r="F159" i="3"/>
  <c r="F160" i="3" s="1"/>
  <c r="T180" i="3"/>
  <c r="T181" i="3" s="1"/>
  <c r="L201" i="3"/>
  <c r="L202" i="3" s="1"/>
  <c r="S222" i="3"/>
  <c r="S223" i="3" s="1"/>
  <c r="N264" i="3"/>
  <c r="N265" i="3" s="1"/>
  <c r="F271" i="3"/>
  <c r="F272" i="3" s="1"/>
  <c r="I19" i="3"/>
  <c r="I20" i="3" s="1"/>
  <c r="O40" i="3"/>
  <c r="O41" i="3" s="1"/>
  <c r="V40" i="3"/>
  <c r="V41" i="3" s="1"/>
  <c r="F40" i="3"/>
  <c r="F41" i="3" s="1"/>
  <c r="Q40" i="3"/>
  <c r="Q41" i="3" s="1"/>
  <c r="T40" i="3"/>
  <c r="T41" i="3" s="1"/>
  <c r="E47" i="3"/>
  <c r="E48" i="3" s="1"/>
  <c r="E49" i="3" s="1"/>
  <c r="G61" i="3"/>
  <c r="G62" i="3" s="1"/>
  <c r="N61" i="3"/>
  <c r="N62" i="3" s="1"/>
  <c r="L61" i="3"/>
  <c r="L62" i="3" s="1"/>
  <c r="I61" i="3"/>
  <c r="I62" i="3" s="1"/>
  <c r="S82" i="3"/>
  <c r="S83" i="3" s="1"/>
  <c r="U82" i="3"/>
  <c r="U83" i="3" s="1"/>
  <c r="L82" i="3"/>
  <c r="L83" i="3" s="1"/>
  <c r="J82" i="3"/>
  <c r="J83" i="3" s="1"/>
  <c r="X82" i="3"/>
  <c r="X83" i="3" s="1"/>
  <c r="J89" i="3"/>
  <c r="J90" i="3" s="1"/>
  <c r="O96" i="3"/>
  <c r="O97" i="3" s="1"/>
  <c r="L96" i="3"/>
  <c r="L97" i="3" s="1"/>
  <c r="J96" i="3"/>
  <c r="J97" i="3" s="1"/>
  <c r="U96" i="3"/>
  <c r="U97" i="3" s="1"/>
  <c r="E96" i="3"/>
  <c r="E97" i="3" s="1"/>
  <c r="E98" i="3" s="1"/>
  <c r="U110" i="3"/>
  <c r="U111" i="3" s="1"/>
  <c r="U124" i="3"/>
  <c r="U125" i="3" s="1"/>
  <c r="O131" i="3"/>
  <c r="O132" i="3" s="1"/>
  <c r="E131" i="3"/>
  <c r="E132" i="3" s="1"/>
  <c r="E133" i="3" s="1"/>
  <c r="L131" i="3"/>
  <c r="L132" i="3" s="1"/>
  <c r="J131" i="3"/>
  <c r="J132" i="3" s="1"/>
  <c r="I131" i="3"/>
  <c r="I132" i="3" s="1"/>
  <c r="Q159" i="3"/>
  <c r="Q160" i="3" s="1"/>
  <c r="G173" i="3"/>
  <c r="G174" i="3" s="1"/>
  <c r="R173" i="3"/>
  <c r="R174" i="3" s="1"/>
  <c r="Q173" i="3"/>
  <c r="Q174" i="3" s="1"/>
  <c r="T173" i="3"/>
  <c r="T174" i="3" s="1"/>
  <c r="K180" i="3"/>
  <c r="K181" i="3" s="1"/>
  <c r="H180" i="3"/>
  <c r="H181" i="3" s="1"/>
  <c r="G194" i="3"/>
  <c r="G195" i="3" s="1"/>
  <c r="I194" i="3"/>
  <c r="I195" i="3" s="1"/>
  <c r="P194" i="3"/>
  <c r="P195" i="3" s="1"/>
  <c r="R194" i="3"/>
  <c r="R195" i="3" s="1"/>
  <c r="K201" i="3"/>
  <c r="K202" i="3" s="1"/>
  <c r="S208" i="3"/>
  <c r="S209" i="3" s="1"/>
  <c r="Q208" i="3"/>
  <c r="Q209" i="3" s="1"/>
  <c r="H208" i="3"/>
  <c r="H209" i="3" s="1"/>
  <c r="J208" i="3"/>
  <c r="J209" i="3" s="1"/>
  <c r="I208" i="3"/>
  <c r="I209" i="3" s="1"/>
  <c r="L222" i="3"/>
  <c r="L223" i="3" s="1"/>
  <c r="O243" i="3"/>
  <c r="E243" i="3"/>
  <c r="E244" i="3" s="1"/>
  <c r="E245" i="3" s="1"/>
  <c r="R243" i="3"/>
  <c r="R244" i="3" s="1"/>
  <c r="U243" i="3"/>
  <c r="U244" i="3" s="1"/>
  <c r="T243" i="3"/>
  <c r="T244" i="3" s="1"/>
  <c r="U264" i="3"/>
  <c r="U265" i="3" s="1"/>
  <c r="E271" i="3"/>
  <c r="E272" i="3" s="1"/>
  <c r="E273" i="3" s="1"/>
  <c r="G285" i="3"/>
  <c r="G286" i="3" s="1"/>
  <c r="J285" i="3"/>
  <c r="J286" i="3" s="1"/>
  <c r="F292" i="3"/>
  <c r="F293" i="3" s="1"/>
  <c r="X47" i="3"/>
  <c r="X48" i="3" s="1"/>
  <c r="P89" i="3"/>
  <c r="Q110" i="3"/>
  <c r="Q111" i="3" s="1"/>
  <c r="N124" i="3"/>
  <c r="N125" i="3" s="1"/>
  <c r="N159" i="3"/>
  <c r="N160" i="3" s="1"/>
  <c r="J180" i="3"/>
  <c r="J181" i="3" s="1"/>
  <c r="P201" i="3"/>
  <c r="P202" i="3" s="1"/>
  <c r="O222" i="3"/>
  <c r="O223" i="3" s="1"/>
  <c r="E222" i="3"/>
  <c r="E223" i="3" s="1"/>
  <c r="E224" i="3" s="1"/>
  <c r="O264" i="3"/>
  <c r="O265" i="3" s="1"/>
  <c r="E264" i="3"/>
  <c r="E265" i="3" s="1"/>
  <c r="E266" i="3" s="1"/>
  <c r="H271" i="3"/>
  <c r="H272" i="3" s="1"/>
  <c r="H47" i="3"/>
  <c r="H48" i="3" s="1"/>
  <c r="I89" i="3"/>
  <c r="I90" i="3" s="1"/>
  <c r="R110" i="3"/>
  <c r="R111" i="3" s="1"/>
  <c r="P110" i="3"/>
  <c r="P111" i="3" s="1"/>
  <c r="J124" i="3"/>
  <c r="J125" i="3" s="1"/>
  <c r="T159" i="3"/>
  <c r="T160" i="3" s="1"/>
  <c r="M159" i="3"/>
  <c r="M160" i="3" s="1"/>
  <c r="O180" i="3"/>
  <c r="O181" i="3" s="1"/>
  <c r="U180" i="3"/>
  <c r="U181" i="3" s="1"/>
  <c r="G201" i="3"/>
  <c r="G202" i="3" s="1"/>
  <c r="U201" i="3"/>
  <c r="U202" i="3" s="1"/>
  <c r="V222" i="3"/>
  <c r="V223" i="3" s="1"/>
  <c r="P222" i="3"/>
  <c r="P223" i="3" s="1"/>
  <c r="S264" i="3"/>
  <c r="S265" i="3" s="1"/>
  <c r="L264" i="3"/>
  <c r="L265" i="3" s="1"/>
  <c r="K271" i="3"/>
  <c r="K272" i="3" s="1"/>
  <c r="I271" i="3"/>
  <c r="I272" i="3" s="1"/>
  <c r="U285" i="3"/>
  <c r="N12" i="3"/>
  <c r="N13" i="3" s="1"/>
  <c r="I26" i="3"/>
  <c r="I27" i="3" s="1"/>
  <c r="S75" i="3"/>
  <c r="S76" i="3" s="1"/>
  <c r="Q285" i="3"/>
  <c r="Q286" i="3" s="1"/>
  <c r="X138" i="3"/>
  <c r="X139" i="3" s="1"/>
  <c r="M75" i="3"/>
  <c r="M76" i="3" s="1"/>
  <c r="G117" i="3"/>
  <c r="G118" i="3" s="1"/>
  <c r="Q152" i="3"/>
  <c r="Q153" i="3" s="1"/>
  <c r="I285" i="3"/>
  <c r="I286" i="3" s="1"/>
  <c r="R54" i="3"/>
  <c r="R55" i="3" s="1"/>
  <c r="U68" i="3"/>
  <c r="U69" i="3" s="1"/>
  <c r="E285" i="3"/>
  <c r="E286" i="3" s="1"/>
  <c r="E287" i="3" s="1"/>
  <c r="F229" i="3"/>
  <c r="F230" i="3" s="1"/>
  <c r="T26" i="3"/>
  <c r="T27" i="3" s="1"/>
  <c r="H75" i="3"/>
  <c r="H76" i="3" s="1"/>
  <c r="Q138" i="3"/>
  <c r="Q139" i="3" s="1"/>
  <c r="H229" i="3"/>
  <c r="H230" i="3" s="1"/>
  <c r="K250" i="3"/>
  <c r="K251" i="3" s="1"/>
  <c r="F12" i="3"/>
  <c r="F13" i="3" s="1"/>
  <c r="V12" i="3"/>
  <c r="V13" i="3" s="1"/>
  <c r="J47" i="3"/>
  <c r="J48" i="3" s="1"/>
  <c r="U47" i="3"/>
  <c r="U48" i="3" s="1"/>
  <c r="T47" i="3"/>
  <c r="T48" i="3" s="1"/>
  <c r="R75" i="3"/>
  <c r="R76" i="3" s="1"/>
  <c r="F89" i="3"/>
  <c r="F90" i="3" s="1"/>
  <c r="X89" i="3"/>
  <c r="X90" i="3" s="1"/>
  <c r="O110" i="3"/>
  <c r="O111" i="3" s="1"/>
  <c r="N110" i="3"/>
  <c r="N111" i="3" s="1"/>
  <c r="I110" i="3"/>
  <c r="I111" i="3" s="1"/>
  <c r="L110" i="3"/>
  <c r="L111" i="3" s="1"/>
  <c r="S124" i="3"/>
  <c r="S125" i="3" s="1"/>
  <c r="H124" i="3"/>
  <c r="H125" i="3" s="1"/>
  <c r="F124" i="3"/>
  <c r="F125" i="3" s="1"/>
  <c r="I124" i="3"/>
  <c r="I125" i="3" s="1"/>
  <c r="X152" i="3"/>
  <c r="X153" i="3" s="1"/>
  <c r="S159" i="3"/>
  <c r="S160" i="3" s="1"/>
  <c r="V159" i="3"/>
  <c r="V160" i="3" s="1"/>
  <c r="X159" i="3"/>
  <c r="X160" i="3" s="1"/>
  <c r="I159" i="3"/>
  <c r="I160" i="3" s="1"/>
  <c r="P180" i="3"/>
  <c r="P181" i="3" s="1"/>
  <c r="F180" i="3"/>
  <c r="F181" i="3" s="1"/>
  <c r="M180" i="3"/>
  <c r="M181" i="3" s="1"/>
  <c r="N187" i="3"/>
  <c r="N188" i="3" s="1"/>
  <c r="Q201" i="3"/>
  <c r="Q202" i="3" s="1"/>
  <c r="R201" i="3"/>
  <c r="R202" i="3" s="1"/>
  <c r="M201" i="3"/>
  <c r="M202" i="3" s="1"/>
  <c r="K222" i="3"/>
  <c r="K223" i="3" s="1"/>
  <c r="N222" i="3"/>
  <c r="N223" i="3" s="1"/>
  <c r="Q222" i="3"/>
  <c r="Q223" i="3" s="1"/>
  <c r="H222" i="3"/>
  <c r="H223" i="3" s="1"/>
  <c r="R250" i="3"/>
  <c r="R251" i="3" s="1"/>
  <c r="G264" i="3"/>
  <c r="G265" i="3" s="1"/>
  <c r="J264" i="3"/>
  <c r="J265" i="3" s="1"/>
  <c r="Q264" i="3"/>
  <c r="Q265" i="3" s="1"/>
  <c r="S271" i="3"/>
  <c r="S272" i="3" s="1"/>
  <c r="R271" i="3"/>
  <c r="R272" i="3" s="1"/>
  <c r="U271" i="3"/>
  <c r="U272" i="3" s="1"/>
  <c r="T271" i="3"/>
  <c r="G47" i="3"/>
  <c r="G48" i="3" s="1"/>
  <c r="O12" i="3"/>
  <c r="O13" i="3" s="1"/>
  <c r="J117" i="3"/>
  <c r="J118" i="3" s="1"/>
  <c r="E152" i="3"/>
  <c r="E153" i="3" s="1"/>
  <c r="E154" i="3" s="1"/>
  <c r="F26" i="3"/>
  <c r="F27" i="3" s="1"/>
  <c r="G12" i="3"/>
  <c r="W12" i="3"/>
  <c r="W13" i="3" s="1"/>
  <c r="K26" i="3"/>
  <c r="K27" i="3" s="1"/>
  <c r="F47" i="3"/>
  <c r="F48" i="3" s="1"/>
  <c r="Q47" i="3"/>
  <c r="Q48" i="3" s="1"/>
  <c r="Q75" i="3"/>
  <c r="Q76" i="3" s="1"/>
  <c r="Q89" i="3"/>
  <c r="Q90" i="3" s="1"/>
  <c r="T89" i="3"/>
  <c r="T90" i="3" s="1"/>
  <c r="K110" i="3"/>
  <c r="K111" i="3" s="1"/>
  <c r="F110" i="3"/>
  <c r="F111" i="3" s="1"/>
  <c r="E110" i="3"/>
  <c r="E111" i="3" s="1"/>
  <c r="E112" i="3" s="1"/>
  <c r="H110" i="3"/>
  <c r="H111" i="3" s="1"/>
  <c r="O124" i="3"/>
  <c r="O125" i="3" s="1"/>
  <c r="V124" i="3"/>
  <c r="V125" i="3" s="1"/>
  <c r="L124" i="3"/>
  <c r="L125" i="3" s="1"/>
  <c r="E124" i="3"/>
  <c r="E125" i="3" s="1"/>
  <c r="E126" i="3" s="1"/>
  <c r="L152" i="3"/>
  <c r="L153" i="3" s="1"/>
  <c r="K159" i="3"/>
  <c r="K160" i="3" s="1"/>
  <c r="R159" i="3"/>
  <c r="R160" i="3" s="1"/>
  <c r="L159" i="3"/>
  <c r="L160" i="3" s="1"/>
  <c r="P159" i="3"/>
  <c r="P160" i="3" s="1"/>
  <c r="S180" i="3"/>
  <c r="S181" i="3" s="1"/>
  <c r="V180" i="3"/>
  <c r="V181" i="3" s="1"/>
  <c r="X180" i="3"/>
  <c r="X181" i="3" s="1"/>
  <c r="E180" i="3"/>
  <c r="E181" i="3" s="1"/>
  <c r="E182" i="3" s="1"/>
  <c r="E187" i="3"/>
  <c r="E188" i="3" s="1"/>
  <c r="E189" i="3" s="1"/>
  <c r="S201" i="3"/>
  <c r="S202" i="3" s="1"/>
  <c r="T201" i="3"/>
  <c r="T202" i="3" s="1"/>
  <c r="N201" i="3"/>
  <c r="N202" i="3" s="1"/>
  <c r="E201" i="3"/>
  <c r="E202" i="3" s="1"/>
  <c r="E203" i="3" s="1"/>
  <c r="X222" i="3"/>
  <c r="X223" i="3" s="1"/>
  <c r="J222" i="3"/>
  <c r="J223" i="3" s="1"/>
  <c r="M222" i="3"/>
  <c r="M223" i="3" s="1"/>
  <c r="K229" i="3"/>
  <c r="K230" i="3" s="1"/>
  <c r="T250" i="3"/>
  <c r="T251" i="3" s="1"/>
  <c r="T264" i="3"/>
  <c r="T265" i="3" s="1"/>
  <c r="F264" i="3"/>
  <c r="F265" i="3" s="1"/>
  <c r="I264" i="3"/>
  <c r="I265" i="3" s="1"/>
  <c r="O271" i="3"/>
  <c r="O272" i="3" s="1"/>
  <c r="N271" i="3"/>
  <c r="N272" i="3" s="1"/>
  <c r="M271" i="3"/>
  <c r="M272" i="3" s="1"/>
  <c r="P271" i="3"/>
  <c r="P272" i="3" s="1"/>
  <c r="G292" i="3"/>
  <c r="G293" i="3" s="1"/>
  <c r="V47" i="3"/>
  <c r="V48" i="3" s="1"/>
  <c r="C4" i="1"/>
  <c r="J12" i="3"/>
  <c r="J13" i="3" s="1"/>
  <c r="R12" i="3"/>
  <c r="R13" i="3" s="1"/>
  <c r="G26" i="3"/>
  <c r="G27" i="3" s="1"/>
  <c r="P26" i="3"/>
  <c r="P27" i="3" s="1"/>
  <c r="O75" i="3"/>
  <c r="O76" i="3" s="1"/>
  <c r="N75" i="3"/>
  <c r="N76" i="3" s="1"/>
  <c r="P75" i="3"/>
  <c r="P76" i="3" s="1"/>
  <c r="F117" i="3"/>
  <c r="F118" i="3" s="1"/>
  <c r="K138" i="3"/>
  <c r="K139" i="3" s="1"/>
  <c r="L138" i="3"/>
  <c r="L139" i="3" s="1"/>
  <c r="N152" i="3"/>
  <c r="N153" i="3" s="1"/>
  <c r="X187" i="3"/>
  <c r="X188" i="3" s="1"/>
  <c r="X229" i="3"/>
  <c r="X230" i="3" s="1"/>
  <c r="F250" i="3"/>
  <c r="F251" i="3" s="1"/>
  <c r="E292" i="3"/>
  <c r="E293" i="3" s="1"/>
  <c r="E294" i="3" s="1"/>
  <c r="K12" i="3"/>
  <c r="K13" i="3" s="1"/>
  <c r="S12" i="3"/>
  <c r="S13" i="3" s="1"/>
  <c r="M26" i="3"/>
  <c r="M27" i="3" s="1"/>
  <c r="N47" i="3"/>
  <c r="N48" i="3" s="1"/>
  <c r="P47" i="3"/>
  <c r="P48" i="3" s="1"/>
  <c r="M47" i="3"/>
  <c r="M48" i="3" s="1"/>
  <c r="L47" i="3"/>
  <c r="L48" i="3" s="1"/>
  <c r="T75" i="3"/>
  <c r="T76" i="3" s="1"/>
  <c r="X75" i="3"/>
  <c r="X76" i="3" s="1"/>
  <c r="L75" i="3"/>
  <c r="L76" i="3" s="1"/>
  <c r="R89" i="3"/>
  <c r="R90" i="3" s="1"/>
  <c r="U89" i="3"/>
  <c r="U90" i="3" s="1"/>
  <c r="E89" i="3"/>
  <c r="E90" i="3" s="1"/>
  <c r="E91" i="3" s="1"/>
  <c r="G110" i="3"/>
  <c r="G111" i="3" s="1"/>
  <c r="J110" i="3"/>
  <c r="J111" i="3" s="1"/>
  <c r="M110" i="3"/>
  <c r="M111" i="3" s="1"/>
  <c r="T110" i="3"/>
  <c r="T111" i="3" s="1"/>
  <c r="K117" i="3"/>
  <c r="K118" i="3" s="1"/>
  <c r="L117" i="3"/>
  <c r="L118" i="3" s="1"/>
  <c r="G124" i="3"/>
  <c r="G125" i="3" s="1"/>
  <c r="R124" i="3"/>
  <c r="R125" i="3" s="1"/>
  <c r="X124" i="3"/>
  <c r="X125" i="3" s="1"/>
  <c r="M124" i="3"/>
  <c r="M125" i="3" s="1"/>
  <c r="V138" i="3"/>
  <c r="V139" i="3" s="1"/>
  <c r="S152" i="3"/>
  <c r="S153" i="3" s="1"/>
  <c r="U152" i="3"/>
  <c r="U153" i="3" s="1"/>
  <c r="O159" i="3"/>
  <c r="O160" i="3" s="1"/>
  <c r="H159" i="3"/>
  <c r="H160" i="3" s="1"/>
  <c r="J159" i="3"/>
  <c r="J160" i="3" s="1"/>
  <c r="U159" i="3"/>
  <c r="U160" i="3" s="1"/>
  <c r="E159" i="3"/>
  <c r="E160" i="3" s="1"/>
  <c r="E161" i="3" s="1"/>
  <c r="G180" i="3"/>
  <c r="G181" i="3" s="1"/>
  <c r="N180" i="3"/>
  <c r="N181" i="3" s="1"/>
  <c r="L180" i="3"/>
  <c r="L181" i="3" s="1"/>
  <c r="I180" i="3"/>
  <c r="I181" i="3" s="1"/>
  <c r="R187" i="3"/>
  <c r="R188" i="3" s="1"/>
  <c r="O201" i="3"/>
  <c r="O202" i="3" s="1"/>
  <c r="I201" i="3"/>
  <c r="I202" i="3" s="1"/>
  <c r="V201" i="3"/>
  <c r="V202" i="3" s="1"/>
  <c r="F201" i="3"/>
  <c r="F202" i="3" s="1"/>
  <c r="X201" i="3"/>
  <c r="X202" i="3" s="1"/>
  <c r="G222" i="3"/>
  <c r="G223" i="3" s="1"/>
  <c r="R222" i="3"/>
  <c r="R223" i="3" s="1"/>
  <c r="T222" i="3"/>
  <c r="T223" i="3" s="1"/>
  <c r="I222" i="3"/>
  <c r="I223" i="3" s="1"/>
  <c r="O229" i="3"/>
  <c r="O230" i="3" s="1"/>
  <c r="T229" i="3"/>
  <c r="T230" i="3" s="1"/>
  <c r="M250" i="3"/>
  <c r="M251" i="3" s="1"/>
  <c r="K264" i="3"/>
  <c r="K265" i="3" s="1"/>
  <c r="R264" i="3"/>
  <c r="R265" i="3" s="1"/>
  <c r="X264" i="3"/>
  <c r="X265" i="3" s="1"/>
  <c r="M264" i="3"/>
  <c r="M265" i="3" s="1"/>
  <c r="H264" i="3"/>
  <c r="H265" i="3" s="1"/>
  <c r="G271" i="3"/>
  <c r="G272" i="3" s="1"/>
  <c r="J271" i="3"/>
  <c r="J272" i="3" s="1"/>
  <c r="Q271" i="3"/>
  <c r="Q272" i="3" s="1"/>
  <c r="X271" i="3"/>
  <c r="X272" i="3" s="1"/>
  <c r="R292" i="3"/>
  <c r="R293" i="3" s="1"/>
  <c r="T272" i="3"/>
  <c r="O286" i="3"/>
  <c r="U286" i="3"/>
  <c r="K146" i="3"/>
  <c r="H69" i="3"/>
  <c r="I104" i="3"/>
  <c r="G13" i="3"/>
  <c r="M20" i="3"/>
  <c r="K41" i="3"/>
  <c r="R41" i="3"/>
  <c r="M41" i="3"/>
  <c r="L41" i="3"/>
  <c r="S62" i="3"/>
  <c r="X62" i="3"/>
  <c r="E62" i="3"/>
  <c r="E63" i="3" s="1"/>
  <c r="O83" i="3"/>
  <c r="M83" i="3"/>
  <c r="F83" i="3"/>
  <c r="P83" i="3"/>
  <c r="S97" i="3"/>
  <c r="H97" i="3"/>
  <c r="W34" i="3"/>
  <c r="W55" i="3"/>
  <c r="L216" i="3"/>
  <c r="M79" i="3"/>
  <c r="P20" i="3"/>
  <c r="G41" i="3"/>
  <c r="N41" i="3"/>
  <c r="I41" i="3"/>
  <c r="K83" i="3"/>
  <c r="E83" i="3"/>
  <c r="E84" i="3" s="1"/>
  <c r="P90" i="3"/>
  <c r="L20" i="3"/>
  <c r="S41" i="3"/>
  <c r="J41" i="3"/>
  <c r="U41" i="3"/>
  <c r="T62" i="3"/>
  <c r="M62" i="3"/>
  <c r="G83" i="3"/>
  <c r="T83" i="3"/>
  <c r="N83" i="3"/>
  <c r="L90" i="3"/>
  <c r="Q97" i="3"/>
  <c r="K132" i="3"/>
  <c r="X132" i="3"/>
  <c r="V132" i="3"/>
  <c r="F132" i="3"/>
  <c r="F133" i="3" s="1"/>
  <c r="I174" i="3"/>
  <c r="K195" i="3"/>
  <c r="M195" i="3"/>
  <c r="T195" i="3"/>
  <c r="F195" i="3"/>
  <c r="M244" i="3"/>
  <c r="V244" i="3"/>
  <c r="W230" i="3"/>
  <c r="W118" i="3"/>
  <c r="W293" i="3"/>
  <c r="W251" i="3"/>
  <c r="W139" i="3"/>
  <c r="W27" i="3"/>
  <c r="U13" i="3"/>
  <c r="P188" i="3"/>
  <c r="W76" i="3"/>
  <c r="W153" i="3"/>
  <c r="T125" i="3"/>
  <c r="T132" i="3"/>
  <c r="R132" i="3"/>
  <c r="U132" i="3"/>
  <c r="O174" i="3"/>
  <c r="E174" i="3"/>
  <c r="E175" i="3" s="1"/>
  <c r="L174" i="3"/>
  <c r="V209" i="3"/>
  <c r="F209" i="3"/>
  <c r="O244" i="3"/>
  <c r="V265" i="3"/>
  <c r="W202" i="3"/>
  <c r="W181" i="3"/>
  <c r="W223" i="3"/>
  <c r="W111" i="3"/>
  <c r="W265" i="3"/>
  <c r="W272" i="3"/>
  <c r="W160" i="3"/>
  <c r="W125" i="3"/>
  <c r="S132" i="3"/>
  <c r="Q132" i="3"/>
  <c r="P132" i="3"/>
  <c r="M132" i="3"/>
  <c r="K174" i="3"/>
  <c r="V174" i="3"/>
  <c r="U195" i="3"/>
  <c r="E195" i="3"/>
  <c r="E196" i="3" s="1"/>
  <c r="L195" i="3"/>
  <c r="U209" i="3"/>
  <c r="N244" i="3"/>
  <c r="Q244" i="3"/>
  <c r="L286" i="3"/>
  <c r="S48" i="3"/>
  <c r="W286" i="3"/>
  <c r="W174" i="3"/>
  <c r="W62" i="3"/>
  <c r="W97" i="3"/>
  <c r="W195" i="3"/>
  <c r="W83" i="3"/>
  <c r="W209" i="3"/>
  <c r="W244" i="3"/>
  <c r="W132" i="3"/>
  <c r="W41" i="3"/>
  <c r="S33" i="3"/>
  <c r="S34" i="3" s="1"/>
  <c r="L33" i="3"/>
  <c r="L34" i="3" s="1"/>
  <c r="H117" i="3"/>
  <c r="H118" i="3" s="1"/>
  <c r="M117" i="3"/>
  <c r="M118" i="3" s="1"/>
  <c r="R138" i="3"/>
  <c r="R139" i="3" s="1"/>
  <c r="M138" i="3"/>
  <c r="M139" i="3" s="1"/>
  <c r="O152" i="3"/>
  <c r="O153" i="3" s="1"/>
  <c r="J152" i="3"/>
  <c r="J153" i="3" s="1"/>
  <c r="T152" i="3"/>
  <c r="T153" i="3" s="1"/>
  <c r="U187" i="3"/>
  <c r="U188" i="3" s="1"/>
  <c r="L187" i="3"/>
  <c r="L188" i="3" s="1"/>
  <c r="V229" i="3"/>
  <c r="V230" i="3" s="1"/>
  <c r="Q229" i="3"/>
  <c r="Q230" i="3" s="1"/>
  <c r="G250" i="3"/>
  <c r="G251" i="3" s="1"/>
  <c r="X250" i="3"/>
  <c r="X251" i="3" s="1"/>
  <c r="K285" i="3"/>
  <c r="K286" i="3" s="1"/>
  <c r="R285" i="3"/>
  <c r="R286" i="3" s="1"/>
  <c r="X285" i="3"/>
  <c r="X286" i="3" s="1"/>
  <c r="M285" i="3"/>
  <c r="M286" i="3" s="1"/>
  <c r="H285" i="3"/>
  <c r="H286" i="3" s="1"/>
  <c r="T292" i="3"/>
  <c r="T293" i="3" s="1"/>
  <c r="U292" i="3"/>
  <c r="U293" i="3" s="1"/>
  <c r="W187" i="3"/>
  <c r="W188" i="3" s="1"/>
  <c r="V117" i="3"/>
  <c r="V118" i="3" s="1"/>
  <c r="I117" i="3"/>
  <c r="I118" i="3" s="1"/>
  <c r="O138" i="3"/>
  <c r="O139" i="3" s="1"/>
  <c r="F138" i="3"/>
  <c r="F139" i="3" s="1"/>
  <c r="T138" i="3"/>
  <c r="T139" i="3" s="1"/>
  <c r="Q187" i="3"/>
  <c r="Q188" i="3" s="1"/>
  <c r="H187" i="3"/>
  <c r="H188" i="3" s="1"/>
  <c r="R229" i="3"/>
  <c r="R230" i="3" s="1"/>
  <c r="M229" i="3"/>
  <c r="M230" i="3" s="1"/>
  <c r="V250" i="3"/>
  <c r="V251" i="3" s="1"/>
  <c r="Q250" i="3"/>
  <c r="Q251" i="3" s="1"/>
  <c r="K292" i="3"/>
  <c r="K293" i="3" s="1"/>
  <c r="V292" i="3"/>
  <c r="V293" i="3" s="1"/>
  <c r="L292" i="3"/>
  <c r="L293" i="3" s="1"/>
  <c r="R33" i="3"/>
  <c r="R34" i="3" s="1"/>
  <c r="X54" i="3"/>
  <c r="X55" i="3" s="1"/>
  <c r="E68" i="3"/>
  <c r="E69" i="3" s="1"/>
  <c r="E70" i="3" s="1"/>
  <c r="H12" i="3"/>
  <c r="H13" i="3" s="1"/>
  <c r="L12" i="3"/>
  <c r="L13" i="3" s="1"/>
  <c r="P12" i="3"/>
  <c r="P13" i="3" s="1"/>
  <c r="T12" i="3"/>
  <c r="T13" i="3" s="1"/>
  <c r="X12" i="3"/>
  <c r="X13" i="3" s="1"/>
  <c r="R13" i="4"/>
  <c r="S13" i="4" s="1"/>
  <c r="C71" i="3" s="1"/>
  <c r="U71" i="3" s="1"/>
  <c r="U72" i="3" s="1"/>
  <c r="S26" i="3"/>
  <c r="S27" i="3" s="1"/>
  <c r="U26" i="3"/>
  <c r="U27" i="3" s="1"/>
  <c r="E26" i="3"/>
  <c r="E27" i="3" s="1"/>
  <c r="E28" i="3" s="1"/>
  <c r="L26" i="3"/>
  <c r="L27" i="3" s="1"/>
  <c r="P33" i="3"/>
  <c r="P34" i="3" s="1"/>
  <c r="S54" i="3"/>
  <c r="S55" i="3" s="1"/>
  <c r="Q54" i="3"/>
  <c r="Q55" i="3" s="1"/>
  <c r="P68" i="3"/>
  <c r="P69" i="3" s="1"/>
  <c r="K75" i="3"/>
  <c r="K76" i="3" s="1"/>
  <c r="J75" i="3"/>
  <c r="J76" i="3" s="1"/>
  <c r="G78" i="3"/>
  <c r="G79" i="3" s="1"/>
  <c r="I75" i="3"/>
  <c r="I76" i="3" s="1"/>
  <c r="K103" i="3"/>
  <c r="K104" i="3" s="1"/>
  <c r="S117" i="3"/>
  <c r="S118" i="3" s="1"/>
  <c r="X117" i="3"/>
  <c r="X118" i="3" s="1"/>
  <c r="R117" i="3"/>
  <c r="R118" i="3" s="1"/>
  <c r="U117" i="3"/>
  <c r="U118" i="3" s="1"/>
  <c r="E117" i="3"/>
  <c r="E118" i="3" s="1"/>
  <c r="E119" i="3" s="1"/>
  <c r="G138" i="3"/>
  <c r="G139" i="3" s="1"/>
  <c r="N138" i="3"/>
  <c r="N139" i="3" s="1"/>
  <c r="P138" i="3"/>
  <c r="P139" i="3" s="1"/>
  <c r="I138" i="3"/>
  <c r="I139" i="3" s="1"/>
  <c r="J145" i="3"/>
  <c r="J146" i="3" s="1"/>
  <c r="K152" i="3"/>
  <c r="K153" i="3" s="1"/>
  <c r="V152" i="3"/>
  <c r="V153" i="3" s="1"/>
  <c r="F152" i="3"/>
  <c r="F153" i="3" s="1"/>
  <c r="M152" i="3"/>
  <c r="M153" i="3" s="1"/>
  <c r="H152" i="3"/>
  <c r="H153" i="3" s="1"/>
  <c r="J187" i="3"/>
  <c r="J188" i="3" s="1"/>
  <c r="M187" i="3"/>
  <c r="M188" i="3" s="1"/>
  <c r="T187" i="3"/>
  <c r="T188" i="3" s="1"/>
  <c r="G229" i="3"/>
  <c r="G230" i="3" s="1"/>
  <c r="N229" i="3"/>
  <c r="N230" i="3" s="1"/>
  <c r="P229" i="3"/>
  <c r="P230" i="3" s="1"/>
  <c r="I229" i="3"/>
  <c r="I230" i="3" s="1"/>
  <c r="R236" i="3"/>
  <c r="R237" i="3" s="1"/>
  <c r="S250" i="3"/>
  <c r="S251" i="3" s="1"/>
  <c r="P250" i="3"/>
  <c r="P251" i="3" s="1"/>
  <c r="N250" i="3"/>
  <c r="N251" i="3" s="1"/>
  <c r="L250" i="3"/>
  <c r="L251" i="3" s="1"/>
  <c r="I250" i="3"/>
  <c r="I251" i="3" s="1"/>
  <c r="S292" i="3"/>
  <c r="S293" i="3" s="1"/>
  <c r="Q292" i="3"/>
  <c r="Q293" i="3" s="1"/>
  <c r="P292" i="3"/>
  <c r="P293" i="3" s="1"/>
  <c r="N292" i="3"/>
  <c r="N293" i="3" s="1"/>
  <c r="I292" i="3"/>
  <c r="I293" i="3" s="1"/>
  <c r="R26" i="3"/>
  <c r="R27" i="3" s="1"/>
  <c r="G187" i="3"/>
  <c r="G188" i="3" s="1"/>
  <c r="E12" i="3"/>
  <c r="E13" i="3" s="1"/>
  <c r="E14" i="3" s="1"/>
  <c r="I12" i="3"/>
  <c r="I13" i="3" s="1"/>
  <c r="M12" i="3"/>
  <c r="M13" i="3" s="1"/>
  <c r="Q12" i="3"/>
  <c r="Q13" i="3" s="1"/>
  <c r="R25" i="4"/>
  <c r="S25" i="4" s="1"/>
  <c r="C155" i="3" s="1"/>
  <c r="M155" i="3" s="1"/>
  <c r="M156" i="3" s="1"/>
  <c r="R30" i="4"/>
  <c r="S30" i="4" s="1"/>
  <c r="C190" i="3" s="1"/>
  <c r="S190" i="3" s="1"/>
  <c r="S191" i="3" s="1"/>
  <c r="O26" i="3"/>
  <c r="O27" i="3" s="1"/>
  <c r="Q26" i="3"/>
  <c r="Q27" i="3" s="1"/>
  <c r="X26" i="3"/>
  <c r="X27" i="3" s="1"/>
  <c r="H26" i="3"/>
  <c r="H27" i="3" s="1"/>
  <c r="M33" i="3"/>
  <c r="M34" i="3" s="1"/>
  <c r="T54" i="3"/>
  <c r="T55" i="3" s="1"/>
  <c r="P54" i="3"/>
  <c r="P55" i="3" s="1"/>
  <c r="K68" i="3"/>
  <c r="K69" i="3" s="1"/>
  <c r="G75" i="3"/>
  <c r="G76" i="3" s="1"/>
  <c r="V75" i="3"/>
  <c r="V76" i="3" s="1"/>
  <c r="F75" i="3"/>
  <c r="F76" i="3" s="1"/>
  <c r="U75" i="3"/>
  <c r="U76" i="3" s="1"/>
  <c r="E75" i="3"/>
  <c r="E76" i="3" s="1"/>
  <c r="E77" i="3" s="1"/>
  <c r="O117" i="3"/>
  <c r="O118" i="3" s="1"/>
  <c r="P117" i="3"/>
  <c r="P118" i="3" s="1"/>
  <c r="N117" i="3"/>
  <c r="N118" i="3" s="1"/>
  <c r="Q117" i="3"/>
  <c r="Q118" i="3" s="1"/>
  <c r="T117" i="3"/>
  <c r="T118" i="3" s="1"/>
  <c r="S138" i="3"/>
  <c r="S139" i="3" s="1"/>
  <c r="H138" i="3"/>
  <c r="H139" i="3" s="1"/>
  <c r="J138" i="3"/>
  <c r="J139" i="3" s="1"/>
  <c r="U138" i="3"/>
  <c r="U139" i="3" s="1"/>
  <c r="E138" i="3"/>
  <c r="E139" i="3" s="1"/>
  <c r="E140" i="3" s="1"/>
  <c r="G152" i="3"/>
  <c r="G153" i="3" s="1"/>
  <c r="R152" i="3"/>
  <c r="R153" i="3" s="1"/>
  <c r="P152" i="3"/>
  <c r="P153" i="3" s="1"/>
  <c r="I152" i="3"/>
  <c r="I153" i="3" s="1"/>
  <c r="F187" i="3"/>
  <c r="F188" i="3" s="1"/>
  <c r="I187" i="3"/>
  <c r="I188" i="3" s="1"/>
  <c r="S229" i="3"/>
  <c r="S230" i="3" s="1"/>
  <c r="L229" i="3"/>
  <c r="L230" i="3" s="1"/>
  <c r="J229" i="3"/>
  <c r="J230" i="3" s="1"/>
  <c r="U229" i="3"/>
  <c r="U230" i="3" s="1"/>
  <c r="E229" i="3"/>
  <c r="E230" i="3" s="1"/>
  <c r="E231" i="3" s="1"/>
  <c r="O250" i="3"/>
  <c r="O251" i="3" s="1"/>
  <c r="H250" i="3"/>
  <c r="H251" i="3" s="1"/>
  <c r="J250" i="3"/>
  <c r="J251" i="3" s="1"/>
  <c r="U250" i="3"/>
  <c r="U251" i="3" s="1"/>
  <c r="E250" i="3"/>
  <c r="E251" i="3" s="1"/>
  <c r="E252" i="3" s="1"/>
  <c r="O292" i="3"/>
  <c r="O293" i="3" s="1"/>
  <c r="M292" i="3"/>
  <c r="M293" i="3" s="1"/>
  <c r="H292" i="3"/>
  <c r="H293" i="3" s="1"/>
  <c r="J292" i="3"/>
  <c r="J293" i="3" s="1"/>
  <c r="X292" i="3"/>
  <c r="X293" i="3" s="1"/>
  <c r="V215" i="3"/>
  <c r="V216" i="3" s="1"/>
  <c r="F215" i="3"/>
  <c r="F216" i="3" s="1"/>
  <c r="R215" i="3"/>
  <c r="R216" i="3" s="1"/>
  <c r="W215" i="3"/>
  <c r="W216" i="3" s="1"/>
  <c r="N215" i="3"/>
  <c r="N216" i="3" s="1"/>
  <c r="J215" i="3"/>
  <c r="J216" i="3" s="1"/>
  <c r="P215" i="3"/>
  <c r="P216" i="3" s="1"/>
  <c r="E215" i="3"/>
  <c r="E216" i="3" s="1"/>
  <c r="E217" i="3" s="1"/>
  <c r="U215" i="3"/>
  <c r="U216" i="3" s="1"/>
  <c r="K215" i="3"/>
  <c r="K216" i="3" s="1"/>
  <c r="T215" i="3"/>
  <c r="T216" i="3" s="1"/>
  <c r="I215" i="3"/>
  <c r="I216" i="3" s="1"/>
  <c r="O215" i="3"/>
  <c r="O216" i="3" s="1"/>
  <c r="H215" i="3"/>
  <c r="H216" i="3" s="1"/>
  <c r="X215" i="3"/>
  <c r="X216" i="3" s="1"/>
  <c r="M215" i="3"/>
  <c r="M216" i="3" s="1"/>
  <c r="S215" i="3"/>
  <c r="S216" i="3" s="1"/>
  <c r="G215" i="3"/>
  <c r="G216" i="3" s="1"/>
  <c r="Q215" i="3"/>
  <c r="Q216" i="3" s="1"/>
  <c r="R32" i="4"/>
  <c r="S32" i="4" s="1"/>
  <c r="C204" i="3" s="1"/>
  <c r="R16" i="4"/>
  <c r="S16" i="4" s="1"/>
  <c r="C92" i="3" s="1"/>
  <c r="R35" i="4"/>
  <c r="S35" i="4" s="1"/>
  <c r="C225" i="3" s="1"/>
  <c r="R19" i="4"/>
  <c r="S19" i="4" s="1"/>
  <c r="C113" i="3" s="1"/>
  <c r="W190" i="3"/>
  <c r="W191" i="3" s="1"/>
  <c r="X190" i="3"/>
  <c r="X191" i="3" s="1"/>
  <c r="K190" i="3"/>
  <c r="K191" i="3" s="1"/>
  <c r="O190" i="3"/>
  <c r="O191" i="3" s="1"/>
  <c r="U190" i="3"/>
  <c r="U191" i="3" s="1"/>
  <c r="N78" i="3"/>
  <c r="N79" i="3" s="1"/>
  <c r="F78" i="3"/>
  <c r="F79" i="3" s="1"/>
  <c r="R78" i="3"/>
  <c r="R79" i="3" s="1"/>
  <c r="J78" i="3"/>
  <c r="J79" i="3" s="1"/>
  <c r="O33" i="3"/>
  <c r="O34" i="3" s="1"/>
  <c r="J33" i="3"/>
  <c r="J34" i="3" s="1"/>
  <c r="V33" i="3"/>
  <c r="V34" i="3" s="1"/>
  <c r="I33" i="3"/>
  <c r="I34" i="3" s="1"/>
  <c r="O54" i="3"/>
  <c r="O55" i="3" s="1"/>
  <c r="H54" i="3"/>
  <c r="H55" i="3" s="1"/>
  <c r="N54" i="3"/>
  <c r="N55" i="3" s="1"/>
  <c r="L54" i="3"/>
  <c r="L55" i="3" s="1"/>
  <c r="M54" i="3"/>
  <c r="M55" i="3" s="1"/>
  <c r="G68" i="3"/>
  <c r="G69" i="3" s="1"/>
  <c r="Q68" i="3"/>
  <c r="Q69" i="3" s="1"/>
  <c r="L68" i="3"/>
  <c r="L69" i="3" s="1"/>
  <c r="I78" i="3"/>
  <c r="I79" i="3" s="1"/>
  <c r="X78" i="3"/>
  <c r="X79" i="3" s="1"/>
  <c r="H78" i="3"/>
  <c r="H79" i="3" s="1"/>
  <c r="I166" i="3"/>
  <c r="I167" i="3" s="1"/>
  <c r="H190" i="3"/>
  <c r="H191" i="3" s="1"/>
  <c r="W145" i="3"/>
  <c r="W146" i="3" s="1"/>
  <c r="I145" i="3"/>
  <c r="I146" i="3" s="1"/>
  <c r="N145" i="3"/>
  <c r="N146" i="3" s="1"/>
  <c r="L145" i="3"/>
  <c r="L146" i="3" s="1"/>
  <c r="O145" i="3"/>
  <c r="O146" i="3" s="1"/>
  <c r="H145" i="3"/>
  <c r="H146" i="3" s="1"/>
  <c r="M145" i="3"/>
  <c r="M146" i="3" s="1"/>
  <c r="P145" i="3"/>
  <c r="P146" i="3" s="1"/>
  <c r="R145" i="3"/>
  <c r="R146" i="3" s="1"/>
  <c r="X145" i="3"/>
  <c r="X146" i="3" s="1"/>
  <c r="S145" i="3"/>
  <c r="S146" i="3" s="1"/>
  <c r="T145" i="3"/>
  <c r="T146" i="3" s="1"/>
  <c r="Q145" i="3"/>
  <c r="Q146" i="3" s="1"/>
  <c r="F145" i="3"/>
  <c r="F146" i="3" s="1"/>
  <c r="V145" i="3"/>
  <c r="V146" i="3" s="1"/>
  <c r="G145" i="3"/>
  <c r="G146" i="3" s="1"/>
  <c r="W278" i="3"/>
  <c r="W279" i="3" s="1"/>
  <c r="E278" i="3"/>
  <c r="E279" i="3" s="1"/>
  <c r="E280" i="3" s="1"/>
  <c r="U278" i="3"/>
  <c r="U279" i="3" s="1"/>
  <c r="J278" i="3"/>
  <c r="J279" i="3" s="1"/>
  <c r="K278" i="3"/>
  <c r="K279" i="3" s="1"/>
  <c r="I278" i="3"/>
  <c r="I279" i="3" s="1"/>
  <c r="N278" i="3"/>
  <c r="N279" i="3" s="1"/>
  <c r="L278" i="3"/>
  <c r="L279" i="3" s="1"/>
  <c r="O278" i="3"/>
  <c r="O279" i="3" s="1"/>
  <c r="H278" i="3"/>
  <c r="H279" i="3" s="1"/>
  <c r="M278" i="3"/>
  <c r="M279" i="3" s="1"/>
  <c r="P278" i="3"/>
  <c r="P279" i="3" s="1"/>
  <c r="R278" i="3"/>
  <c r="R279" i="3" s="1"/>
  <c r="X278" i="3"/>
  <c r="X279" i="3" s="1"/>
  <c r="S278" i="3"/>
  <c r="S279" i="3" s="1"/>
  <c r="F278" i="3"/>
  <c r="F279" i="3" s="1"/>
  <c r="T278" i="3"/>
  <c r="T279" i="3" s="1"/>
  <c r="V278" i="3"/>
  <c r="V279" i="3" s="1"/>
  <c r="Q278" i="3"/>
  <c r="Q279" i="3" s="1"/>
  <c r="W236" i="3"/>
  <c r="W237" i="3" s="1"/>
  <c r="X236" i="3"/>
  <c r="X237" i="3" s="1"/>
  <c r="Q236" i="3"/>
  <c r="Q237" i="3" s="1"/>
  <c r="F236" i="3"/>
  <c r="F237" i="3" s="1"/>
  <c r="V236" i="3"/>
  <c r="V237" i="3" s="1"/>
  <c r="G236" i="3"/>
  <c r="G237" i="3" s="1"/>
  <c r="E236" i="3"/>
  <c r="E237" i="3" s="1"/>
  <c r="E238" i="3" s="1"/>
  <c r="U236" i="3"/>
  <c r="U237" i="3" s="1"/>
  <c r="J236" i="3"/>
  <c r="J237" i="3" s="1"/>
  <c r="K236" i="3"/>
  <c r="K237" i="3" s="1"/>
  <c r="I236" i="3"/>
  <c r="I237" i="3" s="1"/>
  <c r="N236" i="3"/>
  <c r="N237" i="3" s="1"/>
  <c r="L236" i="3"/>
  <c r="L237" i="3" s="1"/>
  <c r="O236" i="3"/>
  <c r="O237" i="3" s="1"/>
  <c r="M236" i="3"/>
  <c r="M237" i="3" s="1"/>
  <c r="T236" i="3"/>
  <c r="T237" i="3" s="1"/>
  <c r="P236" i="3"/>
  <c r="P237" i="3" s="1"/>
  <c r="S236" i="3"/>
  <c r="S237" i="3" s="1"/>
  <c r="O295" i="3"/>
  <c r="O296" i="3" s="1"/>
  <c r="P295" i="3"/>
  <c r="P296" i="3" s="1"/>
  <c r="T295" i="3"/>
  <c r="T296" i="3" s="1"/>
  <c r="H295" i="3"/>
  <c r="H296" i="3" s="1"/>
  <c r="N295" i="3"/>
  <c r="N296" i="3" s="1"/>
  <c r="K33" i="3"/>
  <c r="K34" i="3" s="1"/>
  <c r="T33" i="3"/>
  <c r="T34" i="3" s="1"/>
  <c r="N33" i="3"/>
  <c r="N34" i="3" s="1"/>
  <c r="U33" i="3"/>
  <c r="U34" i="3" s="1"/>
  <c r="E33" i="3"/>
  <c r="E34" i="3" s="1"/>
  <c r="E35" i="3" s="1"/>
  <c r="K54" i="3"/>
  <c r="K55" i="3" s="1"/>
  <c r="J54" i="3"/>
  <c r="J55" i="3" s="1"/>
  <c r="I54" i="3"/>
  <c r="I55" i="3" s="1"/>
  <c r="S68" i="3"/>
  <c r="S69" i="3" s="1"/>
  <c r="M68" i="3"/>
  <c r="M69" i="3" s="1"/>
  <c r="X68" i="3"/>
  <c r="X69" i="3" s="1"/>
  <c r="E78" i="3"/>
  <c r="E79" i="3" s="1"/>
  <c r="E80" i="3" s="1"/>
  <c r="O78" i="3"/>
  <c r="O79" i="3" s="1"/>
  <c r="U145" i="3"/>
  <c r="U146" i="3" s="1"/>
  <c r="W257" i="3"/>
  <c r="W258" i="3" s="1"/>
  <c r="M257" i="3"/>
  <c r="M258" i="3" s="1"/>
  <c r="H257" i="3"/>
  <c r="H258" i="3" s="1"/>
  <c r="N257" i="3"/>
  <c r="N258" i="3" s="1"/>
  <c r="L257" i="3"/>
  <c r="L258" i="3" s="1"/>
  <c r="O257" i="3"/>
  <c r="O258" i="3" s="1"/>
  <c r="P257" i="3"/>
  <c r="P258" i="3" s="1"/>
  <c r="Q257" i="3"/>
  <c r="Q258" i="3" s="1"/>
  <c r="T257" i="3"/>
  <c r="T258" i="3" s="1"/>
  <c r="R257" i="3"/>
  <c r="R258" i="3" s="1"/>
  <c r="X257" i="3"/>
  <c r="X258" i="3" s="1"/>
  <c r="S257" i="3"/>
  <c r="S258" i="3" s="1"/>
  <c r="E257" i="3"/>
  <c r="E258" i="3" s="1"/>
  <c r="E259" i="3" s="1"/>
  <c r="U257" i="3"/>
  <c r="U258" i="3" s="1"/>
  <c r="F257" i="3"/>
  <c r="F258" i="3" s="1"/>
  <c r="V257" i="3"/>
  <c r="V258" i="3" s="1"/>
  <c r="G257" i="3"/>
  <c r="G258" i="3" s="1"/>
  <c r="I257" i="3"/>
  <c r="I258" i="3" s="1"/>
  <c r="K257" i="3"/>
  <c r="K258" i="3" s="1"/>
  <c r="W166" i="3"/>
  <c r="W167" i="3" s="1"/>
  <c r="S166" i="3"/>
  <c r="S167" i="3" s="1"/>
  <c r="O166" i="3"/>
  <c r="O167" i="3" s="1"/>
  <c r="G166" i="3"/>
  <c r="G167" i="3" s="1"/>
  <c r="K166" i="3"/>
  <c r="K167" i="3" s="1"/>
  <c r="L166" i="3"/>
  <c r="L167" i="3" s="1"/>
  <c r="M166" i="3"/>
  <c r="M167" i="3" s="1"/>
  <c r="H166" i="3"/>
  <c r="H167" i="3" s="1"/>
  <c r="J166" i="3"/>
  <c r="J167" i="3" s="1"/>
  <c r="T166" i="3"/>
  <c r="T167" i="3" s="1"/>
  <c r="Q166" i="3"/>
  <c r="Q167" i="3" s="1"/>
  <c r="P166" i="3"/>
  <c r="P167" i="3" s="1"/>
  <c r="N166" i="3"/>
  <c r="N167" i="3" s="1"/>
  <c r="V166" i="3"/>
  <c r="V167" i="3" s="1"/>
  <c r="E166" i="3"/>
  <c r="E167" i="3" s="1"/>
  <c r="E168" i="3" s="1"/>
  <c r="F168" i="3" s="1"/>
  <c r="U166" i="3"/>
  <c r="U167" i="3" s="1"/>
  <c r="X166" i="3"/>
  <c r="X167" i="3" s="1"/>
  <c r="R166" i="3"/>
  <c r="R167" i="3" s="1"/>
  <c r="R68" i="3"/>
  <c r="R69" i="3" s="1"/>
  <c r="V68" i="3"/>
  <c r="V69" i="3" s="1"/>
  <c r="J68" i="3"/>
  <c r="J69" i="3" s="1"/>
  <c r="F68" i="3"/>
  <c r="F69" i="3" s="1"/>
  <c r="N68" i="3"/>
  <c r="N69" i="3" s="1"/>
  <c r="W68" i="3"/>
  <c r="W69" i="3" s="1"/>
  <c r="W103" i="3"/>
  <c r="W104" i="3" s="1"/>
  <c r="M103" i="3"/>
  <c r="M104" i="3" s="1"/>
  <c r="H103" i="3"/>
  <c r="H104" i="3" s="1"/>
  <c r="N103" i="3"/>
  <c r="N104" i="3" s="1"/>
  <c r="L103" i="3"/>
  <c r="L104" i="3" s="1"/>
  <c r="O103" i="3"/>
  <c r="O104" i="3" s="1"/>
  <c r="P103" i="3"/>
  <c r="P104" i="3" s="1"/>
  <c r="Q103" i="3"/>
  <c r="Q104" i="3" s="1"/>
  <c r="T103" i="3"/>
  <c r="T104" i="3" s="1"/>
  <c r="R103" i="3"/>
  <c r="R104" i="3" s="1"/>
  <c r="X103" i="3"/>
  <c r="X104" i="3" s="1"/>
  <c r="S103" i="3"/>
  <c r="S104" i="3" s="1"/>
  <c r="E103" i="3"/>
  <c r="E104" i="3" s="1"/>
  <c r="E105" i="3" s="1"/>
  <c r="U103" i="3"/>
  <c r="U104" i="3" s="1"/>
  <c r="F103" i="3"/>
  <c r="F104" i="3" s="1"/>
  <c r="V103" i="3"/>
  <c r="V104" i="3" s="1"/>
  <c r="G103" i="3"/>
  <c r="G104" i="3" s="1"/>
  <c r="G33" i="3"/>
  <c r="G34" i="3" s="1"/>
  <c r="H33" i="3"/>
  <c r="H34" i="3" s="1"/>
  <c r="F33" i="3"/>
  <c r="F34" i="3" s="1"/>
  <c r="Q33" i="3"/>
  <c r="Q34" i="3" s="1"/>
  <c r="X33" i="3"/>
  <c r="X34" i="3" s="1"/>
  <c r="G54" i="3"/>
  <c r="G55" i="3" s="1"/>
  <c r="V54" i="3"/>
  <c r="V55" i="3" s="1"/>
  <c r="F54" i="3"/>
  <c r="F55" i="3" s="1"/>
  <c r="U54" i="3"/>
  <c r="U55" i="3" s="1"/>
  <c r="E54" i="3"/>
  <c r="E55" i="3" s="1"/>
  <c r="E56" i="3" s="1"/>
  <c r="O68" i="3"/>
  <c r="O69" i="3" s="1"/>
  <c r="I68" i="3"/>
  <c r="I69" i="3" s="1"/>
  <c r="T68" i="3"/>
  <c r="T69" i="3" s="1"/>
  <c r="Q78" i="3"/>
  <c r="Q79" i="3" s="1"/>
  <c r="P78" i="3"/>
  <c r="P79" i="3" s="1"/>
  <c r="K78" i="3"/>
  <c r="K79" i="3" s="1"/>
  <c r="J103" i="3"/>
  <c r="J104" i="3" s="1"/>
  <c r="E145" i="3"/>
  <c r="E146" i="3" s="1"/>
  <c r="E147" i="3" s="1"/>
  <c r="G278" i="3"/>
  <c r="G279" i="3" s="1"/>
  <c r="V26" i="3"/>
  <c r="V27" i="3" s="1"/>
  <c r="N26" i="3"/>
  <c r="N27" i="3" s="1"/>
  <c r="J26" i="3"/>
  <c r="J27" i="3" s="1"/>
  <c r="K187" i="3"/>
  <c r="K188" i="3" s="1"/>
  <c r="S187" i="3"/>
  <c r="S188" i="3" s="1"/>
  <c r="O187" i="3"/>
  <c r="O188" i="3" s="1"/>
  <c r="V187" i="3"/>
  <c r="V188" i="3" s="1"/>
  <c r="S89" i="3"/>
  <c r="S90" i="3" s="1"/>
  <c r="W89" i="3"/>
  <c r="W90" i="3" s="1"/>
  <c r="K89" i="3"/>
  <c r="K90" i="3" s="1"/>
  <c r="G89" i="3"/>
  <c r="G90" i="3" s="1"/>
  <c r="W47" i="3"/>
  <c r="W48" i="3" s="1"/>
  <c r="O47" i="3"/>
  <c r="O48" i="3" s="1"/>
  <c r="K47" i="3"/>
  <c r="K48" i="3" s="1"/>
  <c r="S19" i="3"/>
  <c r="S20" i="3" s="1"/>
  <c r="K19" i="3"/>
  <c r="K20" i="3" s="1"/>
  <c r="U19" i="3"/>
  <c r="U20" i="3" s="1"/>
  <c r="R19" i="3"/>
  <c r="R20" i="3" s="1"/>
  <c r="J19" i="3"/>
  <c r="J20" i="3" s="1"/>
  <c r="N19" i="3"/>
  <c r="N20" i="3" s="1"/>
  <c r="W19" i="3"/>
  <c r="W20" i="3" s="1"/>
  <c r="O19" i="3"/>
  <c r="O20" i="3" s="1"/>
  <c r="G19" i="3"/>
  <c r="G20" i="3" s="1"/>
  <c r="V19" i="3"/>
  <c r="V20" i="3" s="1"/>
  <c r="F19" i="3"/>
  <c r="F20" i="3" s="1"/>
  <c r="C5" i="3"/>
  <c r="W46" i="4"/>
  <c r="B10" i="1" s="1"/>
  <c r="R5" i="4"/>
  <c r="S5" i="4" s="1"/>
  <c r="C15" i="3" s="1"/>
  <c r="Q46" i="4"/>
  <c r="B16" i="1" s="1"/>
  <c r="R38" i="4"/>
  <c r="S38" i="4" s="1"/>
  <c r="C246" i="3" s="1"/>
  <c r="R18" i="4"/>
  <c r="S18" i="4" s="1"/>
  <c r="C106" i="3" s="1"/>
  <c r="R41" i="4"/>
  <c r="S41" i="4" s="1"/>
  <c r="C267" i="3" s="1"/>
  <c r="R21" i="4"/>
  <c r="S21" i="4" s="1"/>
  <c r="C127" i="3" s="1"/>
  <c r="R31" i="4"/>
  <c r="S31" i="4" s="1"/>
  <c r="C197" i="3" s="1"/>
  <c r="R15" i="4"/>
  <c r="S15" i="4" s="1"/>
  <c r="C85" i="3" s="1"/>
  <c r="R9" i="4"/>
  <c r="S9" i="4" s="1"/>
  <c r="C43" i="3" s="1"/>
  <c r="R33" i="4"/>
  <c r="S33" i="4" s="1"/>
  <c r="C211" i="3" s="1"/>
  <c r="R37" i="4"/>
  <c r="S37" i="4" s="1"/>
  <c r="C239" i="3" s="1"/>
  <c r="R44" i="4"/>
  <c r="S44" i="4" s="1"/>
  <c r="C288" i="3" s="1"/>
  <c r="R28" i="4"/>
  <c r="S28" i="4" s="1"/>
  <c r="C176" i="3" s="1"/>
  <c r="R12" i="4"/>
  <c r="S12" i="4" s="1"/>
  <c r="C64" i="3" s="1"/>
  <c r="R42" i="4"/>
  <c r="S42" i="4" s="1"/>
  <c r="C274" i="3" s="1"/>
  <c r="R22" i="4"/>
  <c r="S22" i="4" s="1"/>
  <c r="C134" i="3" s="1"/>
  <c r="R17" i="4"/>
  <c r="S17" i="4" s="1"/>
  <c r="C99" i="3" s="1"/>
  <c r="R40" i="4"/>
  <c r="S40" i="4" s="1"/>
  <c r="C260" i="3" s="1"/>
  <c r="R24" i="4"/>
  <c r="S24" i="4" s="1"/>
  <c r="C148" i="3" s="1"/>
  <c r="R8" i="4"/>
  <c r="S8" i="4" s="1"/>
  <c r="C36" i="3" s="1"/>
  <c r="R43" i="4"/>
  <c r="S43" i="4" s="1"/>
  <c r="C281" i="3" s="1"/>
  <c r="R27" i="4"/>
  <c r="S27" i="4" s="1"/>
  <c r="C169" i="3" s="1"/>
  <c r="R11" i="4"/>
  <c r="S11" i="4" s="1"/>
  <c r="C57" i="3" s="1"/>
  <c r="R26" i="4"/>
  <c r="S26" i="4" s="1"/>
  <c r="C162" i="3" s="1"/>
  <c r="R6" i="4"/>
  <c r="S6" i="4" s="1"/>
  <c r="C22" i="3" s="1"/>
  <c r="O46" i="4"/>
  <c r="B14" i="1" s="1"/>
  <c r="R29" i="4"/>
  <c r="S29" i="4" s="1"/>
  <c r="C183" i="3" s="1"/>
  <c r="R36" i="4"/>
  <c r="S36" i="4" s="1"/>
  <c r="C232" i="3" s="1"/>
  <c r="R20" i="4"/>
  <c r="S20" i="4" s="1"/>
  <c r="C120" i="3" s="1"/>
  <c r="R4" i="4"/>
  <c r="R39" i="4"/>
  <c r="S39" i="4" s="1"/>
  <c r="C253" i="3" s="1"/>
  <c r="R23" i="4"/>
  <c r="S23" i="4" s="1"/>
  <c r="C141" i="3" s="1"/>
  <c r="R7" i="4"/>
  <c r="S7" i="4" s="1"/>
  <c r="C29" i="3" s="1"/>
  <c r="R10" i="4"/>
  <c r="S10" i="4" s="1"/>
  <c r="C50" i="3" s="1"/>
  <c r="R34" i="4"/>
  <c r="S34" i="4" s="1"/>
  <c r="C218" i="3" s="1"/>
  <c r="P46" i="4"/>
  <c r="B15" i="1" s="1"/>
  <c r="U295" i="3" l="1"/>
  <c r="U296" i="3" s="1"/>
  <c r="S295" i="3"/>
  <c r="S296" i="3" s="1"/>
  <c r="K295" i="3"/>
  <c r="K296" i="3" s="1"/>
  <c r="T78" i="3"/>
  <c r="T79" i="3" s="1"/>
  <c r="I295" i="3"/>
  <c r="I296" i="3" s="1"/>
  <c r="R295" i="3"/>
  <c r="R296" i="3" s="1"/>
  <c r="J295" i="3"/>
  <c r="J296" i="3" s="1"/>
  <c r="W295" i="3"/>
  <c r="W296" i="3" s="1"/>
  <c r="S78" i="3"/>
  <c r="S79" i="3" s="1"/>
  <c r="E71" i="3"/>
  <c r="E72" i="3" s="1"/>
  <c r="E73" i="3" s="1"/>
  <c r="V78" i="3"/>
  <c r="V79" i="3" s="1"/>
  <c r="W78" i="3"/>
  <c r="W79" i="3" s="1"/>
  <c r="F295" i="3"/>
  <c r="F296" i="3" s="1"/>
  <c r="V295" i="3"/>
  <c r="V296" i="3" s="1"/>
  <c r="L295" i="3"/>
  <c r="L296" i="3" s="1"/>
  <c r="M295" i="3"/>
  <c r="M296" i="3" s="1"/>
  <c r="X295" i="3"/>
  <c r="X296" i="3" s="1"/>
  <c r="E295" i="3"/>
  <c r="E296" i="3" s="1"/>
  <c r="E297" i="3" s="1"/>
  <c r="Q295" i="3"/>
  <c r="Q296" i="3" s="1"/>
  <c r="I71" i="3"/>
  <c r="I72" i="3" s="1"/>
  <c r="F71" i="3"/>
  <c r="F72" i="3" s="1"/>
  <c r="U78" i="3"/>
  <c r="U79" i="3" s="1"/>
  <c r="L78" i="3"/>
  <c r="L79" i="3" s="1"/>
  <c r="F161" i="3"/>
  <c r="G161" i="3" s="1"/>
  <c r="H161" i="3" s="1"/>
  <c r="I161" i="3" s="1"/>
  <c r="J161" i="3" s="1"/>
  <c r="K161" i="3" s="1"/>
  <c r="L161" i="3" s="1"/>
  <c r="M161" i="3" s="1"/>
  <c r="N161" i="3" s="1"/>
  <c r="O161" i="3" s="1"/>
  <c r="P161" i="3" s="1"/>
  <c r="Q161" i="3" s="1"/>
  <c r="R161" i="3" s="1"/>
  <c r="S161" i="3" s="1"/>
  <c r="T161" i="3" s="1"/>
  <c r="U161" i="3" s="1"/>
  <c r="V161" i="3" s="1"/>
  <c r="W161" i="3" s="1"/>
  <c r="X161" i="3" s="1"/>
  <c r="C161" i="3" s="1"/>
  <c r="X26" i="4" s="1"/>
  <c r="F273" i="3"/>
  <c r="G273" i="3" s="1"/>
  <c r="H273" i="3" s="1"/>
  <c r="I273" i="3" s="1"/>
  <c r="J273" i="3" s="1"/>
  <c r="K273" i="3" s="1"/>
  <c r="L273" i="3" s="1"/>
  <c r="M273" i="3" s="1"/>
  <c r="N273" i="3" s="1"/>
  <c r="O273" i="3" s="1"/>
  <c r="P273" i="3" s="1"/>
  <c r="Q273" i="3" s="1"/>
  <c r="R273" i="3" s="1"/>
  <c r="S273" i="3" s="1"/>
  <c r="T273" i="3" s="1"/>
  <c r="U273" i="3" s="1"/>
  <c r="V273" i="3" s="1"/>
  <c r="W273" i="3" s="1"/>
  <c r="X273" i="3" s="1"/>
  <c r="C273" i="3" s="1"/>
  <c r="X42" i="4" s="1"/>
  <c r="F42" i="3"/>
  <c r="G42" i="3" s="1"/>
  <c r="H42" i="3" s="1"/>
  <c r="I42" i="3" s="1"/>
  <c r="J42" i="3" s="1"/>
  <c r="K42" i="3" s="1"/>
  <c r="L42" i="3" s="1"/>
  <c r="M42" i="3" s="1"/>
  <c r="N42" i="3" s="1"/>
  <c r="O42" i="3" s="1"/>
  <c r="P42" i="3" s="1"/>
  <c r="Q42" i="3" s="1"/>
  <c r="R42" i="3" s="1"/>
  <c r="S42" i="3" s="1"/>
  <c r="T42" i="3" s="1"/>
  <c r="U42" i="3" s="1"/>
  <c r="V42" i="3" s="1"/>
  <c r="W42" i="3" s="1"/>
  <c r="X42" i="3" s="1"/>
  <c r="C42" i="3" s="1"/>
  <c r="X9" i="4" s="1"/>
  <c r="F294" i="3"/>
  <c r="G294" i="3" s="1"/>
  <c r="H294" i="3" s="1"/>
  <c r="I294" i="3" s="1"/>
  <c r="J294" i="3" s="1"/>
  <c r="K294" i="3" s="1"/>
  <c r="L294" i="3" s="1"/>
  <c r="M294" i="3" s="1"/>
  <c r="N294" i="3" s="1"/>
  <c r="O294" i="3" s="1"/>
  <c r="P294" i="3" s="1"/>
  <c r="Q294" i="3" s="1"/>
  <c r="R294" i="3" s="1"/>
  <c r="S294" i="3" s="1"/>
  <c r="T294" i="3" s="1"/>
  <c r="U294" i="3" s="1"/>
  <c r="V294" i="3" s="1"/>
  <c r="W294" i="3" s="1"/>
  <c r="X294" i="3" s="1"/>
  <c r="C294" i="3" s="1"/>
  <c r="X45" i="4" s="1"/>
  <c r="Q190" i="3"/>
  <c r="Q191" i="3" s="1"/>
  <c r="T190" i="3"/>
  <c r="T191" i="3" s="1"/>
  <c r="V190" i="3"/>
  <c r="V191" i="3" s="1"/>
  <c r="M190" i="3"/>
  <c r="M191" i="3" s="1"/>
  <c r="E190" i="3"/>
  <c r="E191" i="3" s="1"/>
  <c r="E192" i="3" s="1"/>
  <c r="N190" i="3"/>
  <c r="N191" i="3" s="1"/>
  <c r="F224" i="3"/>
  <c r="G224" i="3" s="1"/>
  <c r="H224" i="3" s="1"/>
  <c r="I224" i="3" s="1"/>
  <c r="J224" i="3" s="1"/>
  <c r="K224" i="3" s="1"/>
  <c r="L224" i="3" s="1"/>
  <c r="M224" i="3" s="1"/>
  <c r="N224" i="3" s="1"/>
  <c r="O224" i="3" s="1"/>
  <c r="P224" i="3" s="1"/>
  <c r="Q224" i="3" s="1"/>
  <c r="R224" i="3" s="1"/>
  <c r="S224" i="3" s="1"/>
  <c r="T224" i="3" s="1"/>
  <c r="U224" i="3" s="1"/>
  <c r="V224" i="3" s="1"/>
  <c r="W224" i="3" s="1"/>
  <c r="X224" i="3" s="1"/>
  <c r="C224" i="3" s="1"/>
  <c r="X35" i="4" s="1"/>
  <c r="L190" i="3"/>
  <c r="L191" i="3" s="1"/>
  <c r="G190" i="3"/>
  <c r="G191" i="3" s="1"/>
  <c r="I190" i="3"/>
  <c r="I191" i="3" s="1"/>
  <c r="P190" i="3"/>
  <c r="P191" i="3" s="1"/>
  <c r="R190" i="3"/>
  <c r="R191" i="3" s="1"/>
  <c r="J190" i="3"/>
  <c r="J191" i="3" s="1"/>
  <c r="F190" i="3"/>
  <c r="F191" i="3" s="1"/>
  <c r="M71" i="3"/>
  <c r="M72" i="3" s="1"/>
  <c r="N71" i="3"/>
  <c r="N72" i="3" s="1"/>
  <c r="K71" i="3"/>
  <c r="K72" i="3" s="1"/>
  <c r="L71" i="3"/>
  <c r="L72" i="3" s="1"/>
  <c r="F175" i="3"/>
  <c r="G175" i="3" s="1"/>
  <c r="H175" i="3" s="1"/>
  <c r="I175" i="3" s="1"/>
  <c r="J175" i="3" s="1"/>
  <c r="K175" i="3" s="1"/>
  <c r="L175" i="3" s="1"/>
  <c r="M175" i="3" s="1"/>
  <c r="N175" i="3" s="1"/>
  <c r="O175" i="3" s="1"/>
  <c r="P175" i="3" s="1"/>
  <c r="Q175" i="3" s="1"/>
  <c r="R175" i="3" s="1"/>
  <c r="S175" i="3" s="1"/>
  <c r="T175" i="3" s="1"/>
  <c r="U175" i="3" s="1"/>
  <c r="V175" i="3" s="1"/>
  <c r="W175" i="3" s="1"/>
  <c r="X175" i="3" s="1"/>
  <c r="C175" i="3" s="1"/>
  <c r="X28" i="4" s="1"/>
  <c r="V155" i="3"/>
  <c r="V156" i="3" s="1"/>
  <c r="G71" i="3"/>
  <c r="G72" i="3" s="1"/>
  <c r="R71" i="3"/>
  <c r="R72" i="3" s="1"/>
  <c r="Q71" i="3"/>
  <c r="Q72" i="3" s="1"/>
  <c r="Q155" i="3"/>
  <c r="Q156" i="3" s="1"/>
  <c r="G155" i="3"/>
  <c r="G156" i="3" s="1"/>
  <c r="X155" i="3"/>
  <c r="X156" i="3" s="1"/>
  <c r="K155" i="3"/>
  <c r="K156" i="3" s="1"/>
  <c r="W155" i="3"/>
  <c r="W156" i="3" s="1"/>
  <c r="S155" i="3"/>
  <c r="S156" i="3" s="1"/>
  <c r="N155" i="3"/>
  <c r="N156" i="3" s="1"/>
  <c r="T71" i="3"/>
  <c r="T72" i="3" s="1"/>
  <c r="X71" i="3"/>
  <c r="X72" i="3" s="1"/>
  <c r="T155" i="3"/>
  <c r="T156" i="3" s="1"/>
  <c r="U155" i="3"/>
  <c r="U156" i="3" s="1"/>
  <c r="F210" i="3"/>
  <c r="G210" i="3" s="1"/>
  <c r="F154" i="3"/>
  <c r="G154" i="3" s="1"/>
  <c r="H154" i="3" s="1"/>
  <c r="I154" i="3" s="1"/>
  <c r="J154" i="3" s="1"/>
  <c r="K154" i="3" s="1"/>
  <c r="L154" i="3" s="1"/>
  <c r="M154" i="3" s="1"/>
  <c r="N154" i="3" s="1"/>
  <c r="O154" i="3" s="1"/>
  <c r="P154" i="3" s="1"/>
  <c r="Q154" i="3" s="1"/>
  <c r="R154" i="3" s="1"/>
  <c r="S154" i="3" s="1"/>
  <c r="T154" i="3" s="1"/>
  <c r="U154" i="3" s="1"/>
  <c r="V154" i="3" s="1"/>
  <c r="W154" i="3" s="1"/>
  <c r="X154" i="3" s="1"/>
  <c r="C154" i="3" s="1"/>
  <c r="X25" i="4" s="1"/>
  <c r="F14" i="3"/>
  <c r="G14" i="3" s="1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V14" i="3" s="1"/>
  <c r="W14" i="3" s="1"/>
  <c r="X14" i="3" s="1"/>
  <c r="C14" i="3" s="1"/>
  <c r="X5" i="4" s="1"/>
  <c r="F203" i="3"/>
  <c r="G203" i="3" s="1"/>
  <c r="H203" i="3" s="1"/>
  <c r="I203" i="3" s="1"/>
  <c r="J203" i="3" s="1"/>
  <c r="K203" i="3" s="1"/>
  <c r="L203" i="3" s="1"/>
  <c r="M203" i="3" s="1"/>
  <c r="N203" i="3" s="1"/>
  <c r="O203" i="3" s="1"/>
  <c r="P203" i="3" s="1"/>
  <c r="Q203" i="3" s="1"/>
  <c r="R203" i="3" s="1"/>
  <c r="S203" i="3" s="1"/>
  <c r="T203" i="3" s="1"/>
  <c r="U203" i="3" s="1"/>
  <c r="V203" i="3" s="1"/>
  <c r="W203" i="3" s="1"/>
  <c r="X203" i="3" s="1"/>
  <c r="C203" i="3" s="1"/>
  <c r="X32" i="4" s="1"/>
  <c r="F189" i="3"/>
  <c r="G189" i="3" s="1"/>
  <c r="H189" i="3" s="1"/>
  <c r="I189" i="3" s="1"/>
  <c r="J189" i="3" s="1"/>
  <c r="K189" i="3" s="1"/>
  <c r="L189" i="3" s="1"/>
  <c r="M189" i="3" s="1"/>
  <c r="N189" i="3" s="1"/>
  <c r="O189" i="3" s="1"/>
  <c r="P189" i="3" s="1"/>
  <c r="Q189" i="3" s="1"/>
  <c r="R189" i="3" s="1"/>
  <c r="S189" i="3" s="1"/>
  <c r="T189" i="3" s="1"/>
  <c r="U189" i="3" s="1"/>
  <c r="V189" i="3" s="1"/>
  <c r="W189" i="3" s="1"/>
  <c r="X189" i="3" s="1"/>
  <c r="C189" i="3" s="1"/>
  <c r="X30" i="4" s="1"/>
  <c r="F266" i="3"/>
  <c r="G266" i="3" s="1"/>
  <c r="H266" i="3" s="1"/>
  <c r="I266" i="3" s="1"/>
  <c r="J266" i="3" s="1"/>
  <c r="K266" i="3" s="1"/>
  <c r="L266" i="3" s="1"/>
  <c r="M266" i="3" s="1"/>
  <c r="N266" i="3" s="1"/>
  <c r="O266" i="3" s="1"/>
  <c r="P266" i="3" s="1"/>
  <c r="Q266" i="3" s="1"/>
  <c r="R266" i="3" s="1"/>
  <c r="S266" i="3" s="1"/>
  <c r="T266" i="3" s="1"/>
  <c r="U266" i="3" s="1"/>
  <c r="V266" i="3" s="1"/>
  <c r="W266" i="3" s="1"/>
  <c r="X266" i="3" s="1"/>
  <c r="C266" i="3" s="1"/>
  <c r="X41" i="4" s="1"/>
  <c r="F28" i="3"/>
  <c r="G28" i="3" s="1"/>
  <c r="H28" i="3" s="1"/>
  <c r="I28" i="3" s="1"/>
  <c r="J28" i="3" s="1"/>
  <c r="K28" i="3" s="1"/>
  <c r="L28" i="3" s="1"/>
  <c r="M28" i="3" s="1"/>
  <c r="N28" i="3" s="1"/>
  <c r="O28" i="3" s="1"/>
  <c r="P28" i="3" s="1"/>
  <c r="Q28" i="3" s="1"/>
  <c r="R28" i="3" s="1"/>
  <c r="S28" i="3" s="1"/>
  <c r="T28" i="3" s="1"/>
  <c r="U28" i="3" s="1"/>
  <c r="V28" i="3" s="1"/>
  <c r="W28" i="3" s="1"/>
  <c r="X28" i="3" s="1"/>
  <c r="C28" i="3" s="1"/>
  <c r="X7" i="4" s="1"/>
  <c r="F259" i="3"/>
  <c r="G259" i="3" s="1"/>
  <c r="H259" i="3" s="1"/>
  <c r="I259" i="3" s="1"/>
  <c r="J259" i="3" s="1"/>
  <c r="K259" i="3" s="1"/>
  <c r="L259" i="3" s="1"/>
  <c r="M259" i="3" s="1"/>
  <c r="N259" i="3" s="1"/>
  <c r="O259" i="3" s="1"/>
  <c r="P259" i="3" s="1"/>
  <c r="Q259" i="3" s="1"/>
  <c r="R259" i="3" s="1"/>
  <c r="S259" i="3" s="1"/>
  <c r="T259" i="3" s="1"/>
  <c r="U259" i="3" s="1"/>
  <c r="V259" i="3" s="1"/>
  <c r="W259" i="3" s="1"/>
  <c r="X259" i="3" s="1"/>
  <c r="C259" i="3" s="1"/>
  <c r="X40" i="4" s="1"/>
  <c r="F140" i="3"/>
  <c r="G140" i="3" s="1"/>
  <c r="H140" i="3" s="1"/>
  <c r="I140" i="3" s="1"/>
  <c r="J140" i="3" s="1"/>
  <c r="K140" i="3" s="1"/>
  <c r="L140" i="3" s="1"/>
  <c r="M140" i="3" s="1"/>
  <c r="N140" i="3" s="1"/>
  <c r="O140" i="3" s="1"/>
  <c r="P140" i="3" s="1"/>
  <c r="Q140" i="3" s="1"/>
  <c r="R140" i="3" s="1"/>
  <c r="S140" i="3" s="1"/>
  <c r="T140" i="3" s="1"/>
  <c r="U140" i="3" s="1"/>
  <c r="V140" i="3" s="1"/>
  <c r="W140" i="3" s="1"/>
  <c r="X140" i="3" s="1"/>
  <c r="C140" i="3" s="1"/>
  <c r="X23" i="4" s="1"/>
  <c r="F231" i="3"/>
  <c r="G231" i="3" s="1"/>
  <c r="H231" i="3" s="1"/>
  <c r="I231" i="3" s="1"/>
  <c r="J231" i="3" s="1"/>
  <c r="K231" i="3" s="1"/>
  <c r="L231" i="3" s="1"/>
  <c r="M231" i="3" s="1"/>
  <c r="N231" i="3" s="1"/>
  <c r="O231" i="3" s="1"/>
  <c r="P231" i="3" s="1"/>
  <c r="Q231" i="3" s="1"/>
  <c r="R231" i="3" s="1"/>
  <c r="S231" i="3" s="1"/>
  <c r="T231" i="3" s="1"/>
  <c r="U231" i="3" s="1"/>
  <c r="V231" i="3" s="1"/>
  <c r="W231" i="3" s="1"/>
  <c r="X231" i="3" s="1"/>
  <c r="C231" i="3" s="1"/>
  <c r="X36" i="4" s="1"/>
  <c r="F182" i="3"/>
  <c r="G182" i="3" s="1"/>
  <c r="H182" i="3" s="1"/>
  <c r="I182" i="3" s="1"/>
  <c r="J182" i="3" s="1"/>
  <c r="K182" i="3" s="1"/>
  <c r="L182" i="3" s="1"/>
  <c r="M182" i="3" s="1"/>
  <c r="N182" i="3" s="1"/>
  <c r="O182" i="3" s="1"/>
  <c r="P182" i="3" s="1"/>
  <c r="Q182" i="3" s="1"/>
  <c r="R182" i="3" s="1"/>
  <c r="S182" i="3" s="1"/>
  <c r="T182" i="3" s="1"/>
  <c r="U182" i="3" s="1"/>
  <c r="V182" i="3" s="1"/>
  <c r="W182" i="3" s="1"/>
  <c r="X182" i="3" s="1"/>
  <c r="C182" i="3" s="1"/>
  <c r="X29" i="4" s="1"/>
  <c r="F252" i="3"/>
  <c r="G252" i="3" s="1"/>
  <c r="H252" i="3" s="1"/>
  <c r="I252" i="3" s="1"/>
  <c r="J252" i="3" s="1"/>
  <c r="K252" i="3" s="1"/>
  <c r="L252" i="3" s="1"/>
  <c r="M252" i="3" s="1"/>
  <c r="N252" i="3" s="1"/>
  <c r="O252" i="3" s="1"/>
  <c r="P252" i="3" s="1"/>
  <c r="Q252" i="3" s="1"/>
  <c r="R252" i="3" s="1"/>
  <c r="S252" i="3" s="1"/>
  <c r="T252" i="3" s="1"/>
  <c r="U252" i="3" s="1"/>
  <c r="V252" i="3" s="1"/>
  <c r="W252" i="3" s="1"/>
  <c r="X252" i="3" s="1"/>
  <c r="C252" i="3" s="1"/>
  <c r="X39" i="4" s="1"/>
  <c r="F196" i="3"/>
  <c r="G196" i="3" s="1"/>
  <c r="H196" i="3" s="1"/>
  <c r="I196" i="3" s="1"/>
  <c r="J196" i="3" s="1"/>
  <c r="K196" i="3" s="1"/>
  <c r="L196" i="3" s="1"/>
  <c r="M196" i="3" s="1"/>
  <c r="N196" i="3" s="1"/>
  <c r="O196" i="3" s="1"/>
  <c r="P196" i="3" s="1"/>
  <c r="Q196" i="3" s="1"/>
  <c r="R196" i="3" s="1"/>
  <c r="S196" i="3" s="1"/>
  <c r="T196" i="3" s="1"/>
  <c r="U196" i="3" s="1"/>
  <c r="V196" i="3" s="1"/>
  <c r="W196" i="3" s="1"/>
  <c r="X196" i="3" s="1"/>
  <c r="C196" i="3" s="1"/>
  <c r="X31" i="4" s="1"/>
  <c r="F126" i="3"/>
  <c r="G126" i="3" s="1"/>
  <c r="H126" i="3" s="1"/>
  <c r="I126" i="3" s="1"/>
  <c r="J126" i="3" s="1"/>
  <c r="K126" i="3" s="1"/>
  <c r="L126" i="3" s="1"/>
  <c r="M126" i="3" s="1"/>
  <c r="N126" i="3" s="1"/>
  <c r="O126" i="3" s="1"/>
  <c r="P126" i="3" s="1"/>
  <c r="Q126" i="3" s="1"/>
  <c r="R126" i="3" s="1"/>
  <c r="S126" i="3" s="1"/>
  <c r="T126" i="3" s="1"/>
  <c r="U126" i="3" s="1"/>
  <c r="V126" i="3" s="1"/>
  <c r="W126" i="3" s="1"/>
  <c r="X126" i="3" s="1"/>
  <c r="C126" i="3" s="1"/>
  <c r="X21" i="4" s="1"/>
  <c r="F112" i="3"/>
  <c r="G112" i="3" s="1"/>
  <c r="H112" i="3" s="1"/>
  <c r="I112" i="3" s="1"/>
  <c r="J112" i="3" s="1"/>
  <c r="K112" i="3" s="1"/>
  <c r="L112" i="3" s="1"/>
  <c r="M112" i="3" s="1"/>
  <c r="N112" i="3" s="1"/>
  <c r="O112" i="3" s="1"/>
  <c r="P112" i="3" s="1"/>
  <c r="Q112" i="3" s="1"/>
  <c r="R112" i="3" s="1"/>
  <c r="S112" i="3" s="1"/>
  <c r="T112" i="3" s="1"/>
  <c r="U112" i="3" s="1"/>
  <c r="V112" i="3" s="1"/>
  <c r="W112" i="3" s="1"/>
  <c r="X112" i="3" s="1"/>
  <c r="C112" i="3" s="1"/>
  <c r="X19" i="4" s="1"/>
  <c r="F63" i="3"/>
  <c r="G63" i="3" s="1"/>
  <c r="H63" i="3" s="1"/>
  <c r="I63" i="3" s="1"/>
  <c r="J63" i="3" s="1"/>
  <c r="K63" i="3" s="1"/>
  <c r="L63" i="3" s="1"/>
  <c r="M63" i="3" s="1"/>
  <c r="N63" i="3" s="1"/>
  <c r="O63" i="3" s="1"/>
  <c r="P63" i="3" s="1"/>
  <c r="Q63" i="3" s="1"/>
  <c r="R63" i="3" s="1"/>
  <c r="S63" i="3" s="1"/>
  <c r="T63" i="3" s="1"/>
  <c r="U63" i="3" s="1"/>
  <c r="V63" i="3" s="1"/>
  <c r="W63" i="3" s="1"/>
  <c r="X63" i="3" s="1"/>
  <c r="C63" i="3" s="1"/>
  <c r="X12" i="4" s="1"/>
  <c r="F91" i="3"/>
  <c r="G91" i="3" s="1"/>
  <c r="H91" i="3" s="1"/>
  <c r="I91" i="3" s="1"/>
  <c r="J91" i="3" s="1"/>
  <c r="K91" i="3" s="1"/>
  <c r="L91" i="3" s="1"/>
  <c r="M91" i="3" s="1"/>
  <c r="N91" i="3" s="1"/>
  <c r="O91" i="3" s="1"/>
  <c r="P91" i="3" s="1"/>
  <c r="Q91" i="3" s="1"/>
  <c r="R91" i="3" s="1"/>
  <c r="S91" i="3" s="1"/>
  <c r="T91" i="3" s="1"/>
  <c r="U91" i="3" s="1"/>
  <c r="V91" i="3" s="1"/>
  <c r="W91" i="3" s="1"/>
  <c r="X91" i="3" s="1"/>
  <c r="C91" i="3" s="1"/>
  <c r="X16" i="4" s="1"/>
  <c r="F245" i="3"/>
  <c r="G245" i="3" s="1"/>
  <c r="H245" i="3" s="1"/>
  <c r="I245" i="3" s="1"/>
  <c r="J245" i="3" s="1"/>
  <c r="K245" i="3" s="1"/>
  <c r="L245" i="3" s="1"/>
  <c r="M245" i="3" s="1"/>
  <c r="N245" i="3" s="1"/>
  <c r="O245" i="3" s="1"/>
  <c r="P245" i="3" s="1"/>
  <c r="Q245" i="3" s="1"/>
  <c r="R245" i="3" s="1"/>
  <c r="S245" i="3" s="1"/>
  <c r="T245" i="3" s="1"/>
  <c r="U245" i="3" s="1"/>
  <c r="V245" i="3" s="1"/>
  <c r="W245" i="3" s="1"/>
  <c r="X245" i="3" s="1"/>
  <c r="C245" i="3" s="1"/>
  <c r="X38" i="4" s="1"/>
  <c r="F21" i="3"/>
  <c r="G21" i="3" s="1"/>
  <c r="H21" i="3" s="1"/>
  <c r="I21" i="3" s="1"/>
  <c r="J21" i="3" s="1"/>
  <c r="K21" i="3" s="1"/>
  <c r="L21" i="3" s="1"/>
  <c r="M21" i="3" s="1"/>
  <c r="N21" i="3" s="1"/>
  <c r="O21" i="3" s="1"/>
  <c r="P21" i="3" s="1"/>
  <c r="Q21" i="3" s="1"/>
  <c r="R21" i="3" s="1"/>
  <c r="S21" i="3" s="1"/>
  <c r="T21" i="3" s="1"/>
  <c r="U21" i="3" s="1"/>
  <c r="V21" i="3" s="1"/>
  <c r="W21" i="3" s="1"/>
  <c r="X21" i="3" s="1"/>
  <c r="C21" i="3" s="1"/>
  <c r="X6" i="4" s="1"/>
  <c r="F119" i="3"/>
  <c r="G119" i="3" s="1"/>
  <c r="H119" i="3" s="1"/>
  <c r="I119" i="3" s="1"/>
  <c r="J119" i="3" s="1"/>
  <c r="K119" i="3" s="1"/>
  <c r="L119" i="3" s="1"/>
  <c r="M119" i="3" s="1"/>
  <c r="N119" i="3" s="1"/>
  <c r="O119" i="3" s="1"/>
  <c r="P119" i="3" s="1"/>
  <c r="Q119" i="3" s="1"/>
  <c r="R119" i="3" s="1"/>
  <c r="S119" i="3" s="1"/>
  <c r="T119" i="3" s="1"/>
  <c r="U119" i="3" s="1"/>
  <c r="V119" i="3" s="1"/>
  <c r="W119" i="3" s="1"/>
  <c r="X119" i="3" s="1"/>
  <c r="C119" i="3" s="1"/>
  <c r="X20" i="4" s="1"/>
  <c r="F35" i="3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X35" i="3" s="1"/>
  <c r="C35" i="3" s="1"/>
  <c r="X8" i="4" s="1"/>
  <c r="F70" i="3"/>
  <c r="F287" i="3"/>
  <c r="G287" i="3" s="1"/>
  <c r="H287" i="3" s="1"/>
  <c r="I287" i="3" s="1"/>
  <c r="J287" i="3" s="1"/>
  <c r="K287" i="3" s="1"/>
  <c r="L287" i="3" s="1"/>
  <c r="M287" i="3" s="1"/>
  <c r="N287" i="3" s="1"/>
  <c r="O287" i="3" s="1"/>
  <c r="P287" i="3" s="1"/>
  <c r="Q287" i="3" s="1"/>
  <c r="R287" i="3" s="1"/>
  <c r="S287" i="3" s="1"/>
  <c r="T287" i="3" s="1"/>
  <c r="U287" i="3" s="1"/>
  <c r="V287" i="3" s="1"/>
  <c r="W287" i="3" s="1"/>
  <c r="X287" i="3" s="1"/>
  <c r="C287" i="3" s="1"/>
  <c r="X44" i="4" s="1"/>
  <c r="H210" i="3"/>
  <c r="I210" i="3" s="1"/>
  <c r="J210" i="3" s="1"/>
  <c r="K210" i="3" s="1"/>
  <c r="L210" i="3" s="1"/>
  <c r="M210" i="3" s="1"/>
  <c r="N210" i="3" s="1"/>
  <c r="O210" i="3" s="1"/>
  <c r="P210" i="3" s="1"/>
  <c r="Q210" i="3" s="1"/>
  <c r="R210" i="3" s="1"/>
  <c r="S210" i="3" s="1"/>
  <c r="T210" i="3" s="1"/>
  <c r="U210" i="3" s="1"/>
  <c r="V210" i="3" s="1"/>
  <c r="W210" i="3" s="1"/>
  <c r="X210" i="3" s="1"/>
  <c r="C210" i="3" s="1"/>
  <c r="X33" i="4" s="1"/>
  <c r="F98" i="3"/>
  <c r="G98" i="3" s="1"/>
  <c r="H98" i="3" s="1"/>
  <c r="I98" i="3" s="1"/>
  <c r="J98" i="3" s="1"/>
  <c r="K98" i="3" s="1"/>
  <c r="L98" i="3" s="1"/>
  <c r="M98" i="3" s="1"/>
  <c r="N98" i="3" s="1"/>
  <c r="O98" i="3" s="1"/>
  <c r="P98" i="3" s="1"/>
  <c r="Q98" i="3" s="1"/>
  <c r="R98" i="3" s="1"/>
  <c r="S98" i="3" s="1"/>
  <c r="T98" i="3" s="1"/>
  <c r="U98" i="3" s="1"/>
  <c r="V98" i="3" s="1"/>
  <c r="W98" i="3" s="1"/>
  <c r="X98" i="3" s="1"/>
  <c r="C98" i="3" s="1"/>
  <c r="X17" i="4" s="1"/>
  <c r="F84" i="3"/>
  <c r="G84" i="3" s="1"/>
  <c r="H84" i="3" s="1"/>
  <c r="I84" i="3" s="1"/>
  <c r="J84" i="3" s="1"/>
  <c r="K84" i="3" s="1"/>
  <c r="L84" i="3" s="1"/>
  <c r="M84" i="3" s="1"/>
  <c r="N84" i="3" s="1"/>
  <c r="O84" i="3" s="1"/>
  <c r="P84" i="3" s="1"/>
  <c r="Q84" i="3" s="1"/>
  <c r="R84" i="3" s="1"/>
  <c r="S84" i="3" s="1"/>
  <c r="T84" i="3" s="1"/>
  <c r="U84" i="3" s="1"/>
  <c r="V84" i="3" s="1"/>
  <c r="W84" i="3" s="1"/>
  <c r="X84" i="3" s="1"/>
  <c r="C84" i="3" s="1"/>
  <c r="X15" i="4" s="1"/>
  <c r="F49" i="3"/>
  <c r="G49" i="3" s="1"/>
  <c r="H49" i="3" s="1"/>
  <c r="I49" i="3" s="1"/>
  <c r="J49" i="3" s="1"/>
  <c r="K49" i="3" s="1"/>
  <c r="L49" i="3" s="1"/>
  <c r="M49" i="3" s="1"/>
  <c r="N49" i="3" s="1"/>
  <c r="O49" i="3" s="1"/>
  <c r="P49" i="3" s="1"/>
  <c r="Q49" i="3" s="1"/>
  <c r="R49" i="3" s="1"/>
  <c r="S49" i="3" s="1"/>
  <c r="T49" i="3" s="1"/>
  <c r="U49" i="3" s="1"/>
  <c r="V49" i="3" s="1"/>
  <c r="W49" i="3" s="1"/>
  <c r="X49" i="3" s="1"/>
  <c r="C49" i="3" s="1"/>
  <c r="X10" i="4" s="1"/>
  <c r="G133" i="3"/>
  <c r="H133" i="3" s="1"/>
  <c r="I133" i="3" s="1"/>
  <c r="J133" i="3" s="1"/>
  <c r="K133" i="3" s="1"/>
  <c r="L133" i="3" s="1"/>
  <c r="M133" i="3" s="1"/>
  <c r="N133" i="3" s="1"/>
  <c r="O133" i="3" s="1"/>
  <c r="P133" i="3" s="1"/>
  <c r="Q133" i="3" s="1"/>
  <c r="R133" i="3" s="1"/>
  <c r="S133" i="3" s="1"/>
  <c r="T133" i="3" s="1"/>
  <c r="U133" i="3" s="1"/>
  <c r="V133" i="3" s="1"/>
  <c r="W133" i="3" s="1"/>
  <c r="X133" i="3" s="1"/>
  <c r="C133" i="3" s="1"/>
  <c r="X22" i="4" s="1"/>
  <c r="F80" i="3"/>
  <c r="G80" i="3" s="1"/>
  <c r="H80" i="3" s="1"/>
  <c r="I80" i="3" s="1"/>
  <c r="J80" i="3" s="1"/>
  <c r="K80" i="3" s="1"/>
  <c r="L80" i="3" s="1"/>
  <c r="M80" i="3" s="1"/>
  <c r="N80" i="3" s="1"/>
  <c r="O80" i="3" s="1"/>
  <c r="P80" i="3" s="1"/>
  <c r="Q80" i="3" s="1"/>
  <c r="R80" i="3" s="1"/>
  <c r="S80" i="3" s="1"/>
  <c r="G70" i="3"/>
  <c r="H70" i="3" s="1"/>
  <c r="I70" i="3" s="1"/>
  <c r="J70" i="3" s="1"/>
  <c r="K70" i="3" s="1"/>
  <c r="L70" i="3" s="1"/>
  <c r="M70" i="3" s="1"/>
  <c r="N70" i="3" s="1"/>
  <c r="O70" i="3" s="1"/>
  <c r="P70" i="3" s="1"/>
  <c r="Q70" i="3" s="1"/>
  <c r="R70" i="3" s="1"/>
  <c r="S70" i="3" s="1"/>
  <c r="T70" i="3" s="1"/>
  <c r="U70" i="3" s="1"/>
  <c r="V70" i="3" s="1"/>
  <c r="W70" i="3" s="1"/>
  <c r="X70" i="3" s="1"/>
  <c r="C70" i="3" s="1"/>
  <c r="X13" i="4" s="1"/>
  <c r="F238" i="3"/>
  <c r="G238" i="3" s="1"/>
  <c r="H238" i="3" s="1"/>
  <c r="I238" i="3" s="1"/>
  <c r="J238" i="3" s="1"/>
  <c r="K238" i="3" s="1"/>
  <c r="L238" i="3" s="1"/>
  <c r="M238" i="3" s="1"/>
  <c r="N238" i="3" s="1"/>
  <c r="O238" i="3" s="1"/>
  <c r="P238" i="3" s="1"/>
  <c r="Q238" i="3" s="1"/>
  <c r="R238" i="3" s="1"/>
  <c r="S238" i="3" s="1"/>
  <c r="T238" i="3" s="1"/>
  <c r="U238" i="3" s="1"/>
  <c r="V238" i="3" s="1"/>
  <c r="W238" i="3" s="1"/>
  <c r="X238" i="3" s="1"/>
  <c r="C238" i="3" s="1"/>
  <c r="X37" i="4" s="1"/>
  <c r="F77" i="3"/>
  <c r="G77" i="3" s="1"/>
  <c r="H77" i="3" s="1"/>
  <c r="I77" i="3" s="1"/>
  <c r="J77" i="3" s="1"/>
  <c r="K77" i="3" s="1"/>
  <c r="L77" i="3" s="1"/>
  <c r="M77" i="3" s="1"/>
  <c r="N77" i="3" s="1"/>
  <c r="O77" i="3" s="1"/>
  <c r="P77" i="3" s="1"/>
  <c r="Q77" i="3" s="1"/>
  <c r="R77" i="3" s="1"/>
  <c r="S77" i="3" s="1"/>
  <c r="T77" i="3" s="1"/>
  <c r="U77" i="3" s="1"/>
  <c r="V77" i="3" s="1"/>
  <c r="W77" i="3" s="1"/>
  <c r="X77" i="3" s="1"/>
  <c r="C77" i="3" s="1"/>
  <c r="X14" i="4" s="1"/>
  <c r="W71" i="3"/>
  <c r="W72" i="3" s="1"/>
  <c r="V71" i="3"/>
  <c r="V72" i="3" s="1"/>
  <c r="I155" i="3"/>
  <c r="I156" i="3" s="1"/>
  <c r="E155" i="3"/>
  <c r="E156" i="3" s="1"/>
  <c r="E157" i="3" s="1"/>
  <c r="P155" i="3"/>
  <c r="P156" i="3" s="1"/>
  <c r="R155" i="3"/>
  <c r="R156" i="3" s="1"/>
  <c r="F73" i="3"/>
  <c r="L155" i="3"/>
  <c r="L156" i="3" s="1"/>
  <c r="F56" i="3"/>
  <c r="G56" i="3" s="1"/>
  <c r="H56" i="3" s="1"/>
  <c r="I56" i="3" s="1"/>
  <c r="J56" i="3" s="1"/>
  <c r="K56" i="3" s="1"/>
  <c r="L56" i="3" s="1"/>
  <c r="M56" i="3" s="1"/>
  <c r="N56" i="3" s="1"/>
  <c r="O56" i="3" s="1"/>
  <c r="P56" i="3" s="1"/>
  <c r="Q56" i="3" s="1"/>
  <c r="R56" i="3" s="1"/>
  <c r="S56" i="3" s="1"/>
  <c r="T56" i="3" s="1"/>
  <c r="U56" i="3" s="1"/>
  <c r="V56" i="3" s="1"/>
  <c r="W56" i="3" s="1"/>
  <c r="X56" i="3" s="1"/>
  <c r="C56" i="3" s="1"/>
  <c r="X11" i="4" s="1"/>
  <c r="S71" i="3"/>
  <c r="S72" i="3" s="1"/>
  <c r="H71" i="3"/>
  <c r="H72" i="3" s="1"/>
  <c r="P71" i="3"/>
  <c r="P72" i="3" s="1"/>
  <c r="O71" i="3"/>
  <c r="O72" i="3" s="1"/>
  <c r="H155" i="3"/>
  <c r="H156" i="3" s="1"/>
  <c r="O155" i="3"/>
  <c r="O156" i="3" s="1"/>
  <c r="F155" i="3"/>
  <c r="F156" i="3" s="1"/>
  <c r="J155" i="3"/>
  <c r="J156" i="3" s="1"/>
  <c r="J71" i="3"/>
  <c r="J72" i="3" s="1"/>
  <c r="F105" i="3"/>
  <c r="G105" i="3" s="1"/>
  <c r="H105" i="3" s="1"/>
  <c r="I105" i="3" s="1"/>
  <c r="J105" i="3" s="1"/>
  <c r="K105" i="3" s="1"/>
  <c r="L105" i="3" s="1"/>
  <c r="M105" i="3" s="1"/>
  <c r="N105" i="3" s="1"/>
  <c r="O105" i="3" s="1"/>
  <c r="P105" i="3" s="1"/>
  <c r="Q105" i="3" s="1"/>
  <c r="R105" i="3" s="1"/>
  <c r="S105" i="3" s="1"/>
  <c r="T105" i="3" s="1"/>
  <c r="U105" i="3" s="1"/>
  <c r="V105" i="3" s="1"/>
  <c r="W105" i="3" s="1"/>
  <c r="X105" i="3" s="1"/>
  <c r="C105" i="3" s="1"/>
  <c r="X18" i="4" s="1"/>
  <c r="G168" i="3"/>
  <c r="H168" i="3" s="1"/>
  <c r="I168" i="3" s="1"/>
  <c r="J168" i="3" s="1"/>
  <c r="K168" i="3" s="1"/>
  <c r="L168" i="3" s="1"/>
  <c r="M168" i="3" s="1"/>
  <c r="N168" i="3" s="1"/>
  <c r="O168" i="3" s="1"/>
  <c r="P168" i="3" s="1"/>
  <c r="Q168" i="3" s="1"/>
  <c r="R168" i="3" s="1"/>
  <c r="S168" i="3" s="1"/>
  <c r="T168" i="3" s="1"/>
  <c r="U168" i="3" s="1"/>
  <c r="V168" i="3" s="1"/>
  <c r="W168" i="3" s="1"/>
  <c r="X168" i="3" s="1"/>
  <c r="C168" i="3" s="1"/>
  <c r="X27" i="4" s="1"/>
  <c r="F280" i="3"/>
  <c r="G280" i="3" s="1"/>
  <c r="H280" i="3" s="1"/>
  <c r="I280" i="3" s="1"/>
  <c r="J280" i="3" s="1"/>
  <c r="K280" i="3" s="1"/>
  <c r="L280" i="3" s="1"/>
  <c r="M280" i="3" s="1"/>
  <c r="N280" i="3" s="1"/>
  <c r="O280" i="3" s="1"/>
  <c r="P280" i="3" s="1"/>
  <c r="Q280" i="3" s="1"/>
  <c r="R280" i="3" s="1"/>
  <c r="S280" i="3" s="1"/>
  <c r="T280" i="3" s="1"/>
  <c r="U280" i="3" s="1"/>
  <c r="V280" i="3" s="1"/>
  <c r="W280" i="3" s="1"/>
  <c r="X280" i="3" s="1"/>
  <c r="C280" i="3" s="1"/>
  <c r="X43" i="4" s="1"/>
  <c r="F147" i="3"/>
  <c r="G147" i="3" s="1"/>
  <c r="H147" i="3" s="1"/>
  <c r="I147" i="3" s="1"/>
  <c r="J147" i="3" s="1"/>
  <c r="K147" i="3" s="1"/>
  <c r="L147" i="3" s="1"/>
  <c r="M147" i="3" s="1"/>
  <c r="N147" i="3" s="1"/>
  <c r="O147" i="3" s="1"/>
  <c r="P147" i="3" s="1"/>
  <c r="Q147" i="3" s="1"/>
  <c r="R147" i="3" s="1"/>
  <c r="S147" i="3" s="1"/>
  <c r="T147" i="3" s="1"/>
  <c r="U147" i="3" s="1"/>
  <c r="V147" i="3" s="1"/>
  <c r="W147" i="3" s="1"/>
  <c r="X147" i="3" s="1"/>
  <c r="C147" i="3" s="1"/>
  <c r="X24" i="4" s="1"/>
  <c r="R232" i="3"/>
  <c r="R233" i="3" s="1"/>
  <c r="V232" i="3"/>
  <c r="V233" i="3" s="1"/>
  <c r="F232" i="3"/>
  <c r="F233" i="3" s="1"/>
  <c r="N232" i="3"/>
  <c r="N233" i="3" s="1"/>
  <c r="K232" i="3"/>
  <c r="K233" i="3" s="1"/>
  <c r="L232" i="3"/>
  <c r="L233" i="3" s="1"/>
  <c r="Q232" i="3"/>
  <c r="Q233" i="3" s="1"/>
  <c r="U232" i="3"/>
  <c r="U233" i="3" s="1"/>
  <c r="O232" i="3"/>
  <c r="O233" i="3" s="1"/>
  <c r="P232" i="3"/>
  <c r="P233" i="3" s="1"/>
  <c r="E232" i="3"/>
  <c r="E233" i="3" s="1"/>
  <c r="E234" i="3" s="1"/>
  <c r="F234" i="3" s="1"/>
  <c r="S232" i="3"/>
  <c r="S233" i="3" s="1"/>
  <c r="T232" i="3"/>
  <c r="T233" i="3" s="1"/>
  <c r="I232" i="3"/>
  <c r="I233" i="3" s="1"/>
  <c r="W232" i="3"/>
  <c r="W233" i="3" s="1"/>
  <c r="H232" i="3"/>
  <c r="H233" i="3" s="1"/>
  <c r="X232" i="3"/>
  <c r="X233" i="3" s="1"/>
  <c r="G232" i="3"/>
  <c r="G233" i="3" s="1"/>
  <c r="J232" i="3"/>
  <c r="J233" i="3" s="1"/>
  <c r="M232" i="3"/>
  <c r="M233" i="3" s="1"/>
  <c r="W134" i="3"/>
  <c r="W135" i="3" s="1"/>
  <c r="S134" i="3"/>
  <c r="S135" i="3" s="1"/>
  <c r="U134" i="3"/>
  <c r="U135" i="3" s="1"/>
  <c r="R134" i="3"/>
  <c r="R135" i="3" s="1"/>
  <c r="K134" i="3"/>
  <c r="K135" i="3" s="1"/>
  <c r="J134" i="3"/>
  <c r="J135" i="3" s="1"/>
  <c r="N134" i="3"/>
  <c r="N135" i="3" s="1"/>
  <c r="V134" i="3"/>
  <c r="V135" i="3" s="1"/>
  <c r="G134" i="3"/>
  <c r="G135" i="3" s="1"/>
  <c r="F134" i="3"/>
  <c r="F135" i="3" s="1"/>
  <c r="H134" i="3"/>
  <c r="H135" i="3" s="1"/>
  <c r="X134" i="3"/>
  <c r="X135" i="3" s="1"/>
  <c r="I134" i="3"/>
  <c r="I135" i="3" s="1"/>
  <c r="O134" i="3"/>
  <c r="O135" i="3" s="1"/>
  <c r="L134" i="3"/>
  <c r="L135" i="3" s="1"/>
  <c r="M134" i="3"/>
  <c r="M135" i="3" s="1"/>
  <c r="P134" i="3"/>
  <c r="P135" i="3" s="1"/>
  <c r="Q134" i="3"/>
  <c r="Q135" i="3" s="1"/>
  <c r="T134" i="3"/>
  <c r="T135" i="3" s="1"/>
  <c r="E134" i="3"/>
  <c r="E135" i="3" s="1"/>
  <c r="E136" i="3" s="1"/>
  <c r="N148" i="3"/>
  <c r="N149" i="3" s="1"/>
  <c r="J148" i="3"/>
  <c r="J149" i="3" s="1"/>
  <c r="V148" i="3"/>
  <c r="V149" i="3" s="1"/>
  <c r="F148" i="3"/>
  <c r="F149" i="3" s="1"/>
  <c r="U148" i="3"/>
  <c r="U149" i="3" s="1"/>
  <c r="R148" i="3"/>
  <c r="R149" i="3" s="1"/>
  <c r="G148" i="3"/>
  <c r="G149" i="3" s="1"/>
  <c r="W148" i="3"/>
  <c r="W149" i="3" s="1"/>
  <c r="L148" i="3"/>
  <c r="L149" i="3" s="1"/>
  <c r="M148" i="3"/>
  <c r="M149" i="3" s="1"/>
  <c r="K148" i="3"/>
  <c r="K149" i="3" s="1"/>
  <c r="P148" i="3"/>
  <c r="P149" i="3" s="1"/>
  <c r="Q148" i="3"/>
  <c r="Q149" i="3" s="1"/>
  <c r="O148" i="3"/>
  <c r="O149" i="3" s="1"/>
  <c r="T148" i="3"/>
  <c r="T149" i="3" s="1"/>
  <c r="E148" i="3"/>
  <c r="E149" i="3" s="1"/>
  <c r="E150" i="3" s="1"/>
  <c r="F150" i="3" s="1"/>
  <c r="H148" i="3"/>
  <c r="H149" i="3" s="1"/>
  <c r="X148" i="3"/>
  <c r="X149" i="3" s="1"/>
  <c r="I148" i="3"/>
  <c r="I149" i="3" s="1"/>
  <c r="S148" i="3"/>
  <c r="S149" i="3" s="1"/>
  <c r="R225" i="3"/>
  <c r="R226" i="3" s="1"/>
  <c r="V225" i="3"/>
  <c r="V226" i="3" s="1"/>
  <c r="F225" i="3"/>
  <c r="F226" i="3" s="1"/>
  <c r="U225" i="3"/>
  <c r="U226" i="3" s="1"/>
  <c r="G225" i="3"/>
  <c r="G226" i="3" s="1"/>
  <c r="W225" i="3"/>
  <c r="W226" i="3" s="1"/>
  <c r="L225" i="3"/>
  <c r="L226" i="3" s="1"/>
  <c r="M225" i="3"/>
  <c r="M226" i="3" s="1"/>
  <c r="K225" i="3"/>
  <c r="K226" i="3" s="1"/>
  <c r="P225" i="3"/>
  <c r="P226" i="3" s="1"/>
  <c r="Q225" i="3"/>
  <c r="Q226" i="3" s="1"/>
  <c r="N225" i="3"/>
  <c r="N226" i="3" s="1"/>
  <c r="O225" i="3"/>
  <c r="O226" i="3" s="1"/>
  <c r="T225" i="3"/>
  <c r="T226" i="3" s="1"/>
  <c r="E225" i="3"/>
  <c r="E226" i="3" s="1"/>
  <c r="E227" i="3" s="1"/>
  <c r="F227" i="3" s="1"/>
  <c r="J225" i="3"/>
  <c r="J226" i="3" s="1"/>
  <c r="H225" i="3"/>
  <c r="H226" i="3" s="1"/>
  <c r="I225" i="3"/>
  <c r="I226" i="3" s="1"/>
  <c r="X225" i="3"/>
  <c r="X226" i="3" s="1"/>
  <c r="S225" i="3"/>
  <c r="S226" i="3" s="1"/>
  <c r="R141" i="3"/>
  <c r="R142" i="3" s="1"/>
  <c r="V141" i="3"/>
  <c r="V142" i="3" s="1"/>
  <c r="F141" i="3"/>
  <c r="F142" i="3" s="1"/>
  <c r="N141" i="3"/>
  <c r="N142" i="3" s="1"/>
  <c r="J141" i="3"/>
  <c r="J142" i="3" s="1"/>
  <c r="U141" i="3"/>
  <c r="U142" i="3" s="1"/>
  <c r="S141" i="3"/>
  <c r="S142" i="3" s="1"/>
  <c r="T141" i="3"/>
  <c r="T142" i="3" s="1"/>
  <c r="I141" i="3"/>
  <c r="I142" i="3" s="1"/>
  <c r="G141" i="3"/>
  <c r="G142" i="3" s="1"/>
  <c r="W141" i="3"/>
  <c r="W142" i="3" s="1"/>
  <c r="H141" i="3"/>
  <c r="H142" i="3" s="1"/>
  <c r="X141" i="3"/>
  <c r="X142" i="3" s="1"/>
  <c r="M141" i="3"/>
  <c r="M142" i="3" s="1"/>
  <c r="K141" i="3"/>
  <c r="K142" i="3" s="1"/>
  <c r="L141" i="3"/>
  <c r="L142" i="3" s="1"/>
  <c r="Q141" i="3"/>
  <c r="Q142" i="3" s="1"/>
  <c r="O141" i="3"/>
  <c r="O142" i="3" s="1"/>
  <c r="E141" i="3"/>
  <c r="E142" i="3" s="1"/>
  <c r="E143" i="3" s="1"/>
  <c r="F143" i="3" s="1"/>
  <c r="P141" i="3"/>
  <c r="P142" i="3" s="1"/>
  <c r="V36" i="3"/>
  <c r="V37" i="3" s="1"/>
  <c r="F36" i="3"/>
  <c r="F37" i="3" s="1"/>
  <c r="R36" i="3"/>
  <c r="R37" i="3" s="1"/>
  <c r="U36" i="3"/>
  <c r="U37" i="3" s="1"/>
  <c r="N36" i="3"/>
  <c r="N37" i="3" s="1"/>
  <c r="J36" i="3"/>
  <c r="J37" i="3" s="1"/>
  <c r="O36" i="3"/>
  <c r="O37" i="3" s="1"/>
  <c r="L36" i="3"/>
  <c r="L37" i="3" s="1"/>
  <c r="E36" i="3"/>
  <c r="E37" i="3" s="1"/>
  <c r="E38" i="3" s="1"/>
  <c r="K36" i="3"/>
  <c r="K37" i="3" s="1"/>
  <c r="H36" i="3"/>
  <c r="H37" i="3" s="1"/>
  <c r="S36" i="3"/>
  <c r="S37" i="3" s="1"/>
  <c r="P36" i="3"/>
  <c r="P37" i="3" s="1"/>
  <c r="I36" i="3"/>
  <c r="I37" i="3" s="1"/>
  <c r="X36" i="3"/>
  <c r="X37" i="3" s="1"/>
  <c r="Q36" i="3"/>
  <c r="Q37" i="3" s="1"/>
  <c r="G36" i="3"/>
  <c r="G37" i="3" s="1"/>
  <c r="W36" i="3"/>
  <c r="W37" i="3" s="1"/>
  <c r="T36" i="3"/>
  <c r="T37" i="3" s="1"/>
  <c r="M36" i="3"/>
  <c r="M37" i="3" s="1"/>
  <c r="W85" i="3"/>
  <c r="W86" i="3" s="1"/>
  <c r="S85" i="3"/>
  <c r="S86" i="3" s="1"/>
  <c r="U85" i="3"/>
  <c r="U86" i="3" s="1"/>
  <c r="R85" i="3"/>
  <c r="R86" i="3" s="1"/>
  <c r="K85" i="3"/>
  <c r="K86" i="3" s="1"/>
  <c r="J85" i="3"/>
  <c r="J86" i="3" s="1"/>
  <c r="F85" i="3"/>
  <c r="F86" i="3" s="1"/>
  <c r="O85" i="3"/>
  <c r="O86" i="3" s="1"/>
  <c r="N85" i="3"/>
  <c r="N86" i="3" s="1"/>
  <c r="V85" i="3"/>
  <c r="V86" i="3" s="1"/>
  <c r="G85" i="3"/>
  <c r="G86" i="3" s="1"/>
  <c r="H85" i="3"/>
  <c r="H86" i="3" s="1"/>
  <c r="X85" i="3"/>
  <c r="X86" i="3" s="1"/>
  <c r="L85" i="3"/>
  <c r="L86" i="3" s="1"/>
  <c r="Q85" i="3"/>
  <c r="Q86" i="3" s="1"/>
  <c r="P85" i="3"/>
  <c r="P86" i="3" s="1"/>
  <c r="E85" i="3"/>
  <c r="E86" i="3" s="1"/>
  <c r="E87" i="3" s="1"/>
  <c r="T85" i="3"/>
  <c r="T86" i="3" s="1"/>
  <c r="I85" i="3"/>
  <c r="I86" i="3" s="1"/>
  <c r="M85" i="3"/>
  <c r="M86" i="3" s="1"/>
  <c r="W113" i="3"/>
  <c r="W114" i="3" s="1"/>
  <c r="J113" i="3"/>
  <c r="J114" i="3" s="1"/>
  <c r="S113" i="3"/>
  <c r="S114" i="3" s="1"/>
  <c r="U113" i="3"/>
  <c r="U114" i="3" s="1"/>
  <c r="R113" i="3"/>
  <c r="R114" i="3" s="1"/>
  <c r="K113" i="3"/>
  <c r="K114" i="3" s="1"/>
  <c r="G113" i="3"/>
  <c r="G114" i="3" s="1"/>
  <c r="F113" i="3"/>
  <c r="F114" i="3" s="1"/>
  <c r="O113" i="3"/>
  <c r="O114" i="3" s="1"/>
  <c r="N113" i="3"/>
  <c r="N114" i="3" s="1"/>
  <c r="H113" i="3"/>
  <c r="H114" i="3" s="1"/>
  <c r="X113" i="3"/>
  <c r="X114" i="3" s="1"/>
  <c r="Q113" i="3"/>
  <c r="Q114" i="3" s="1"/>
  <c r="L113" i="3"/>
  <c r="L114" i="3" s="1"/>
  <c r="E113" i="3"/>
  <c r="E114" i="3" s="1"/>
  <c r="E115" i="3" s="1"/>
  <c r="V113" i="3"/>
  <c r="V114" i="3" s="1"/>
  <c r="P113" i="3"/>
  <c r="P114" i="3" s="1"/>
  <c r="I113" i="3"/>
  <c r="I114" i="3" s="1"/>
  <c r="M113" i="3"/>
  <c r="M114" i="3" s="1"/>
  <c r="T113" i="3"/>
  <c r="T114" i="3" s="1"/>
  <c r="U218" i="3"/>
  <c r="U219" i="3" s="1"/>
  <c r="J218" i="3"/>
  <c r="J219" i="3" s="1"/>
  <c r="S218" i="3"/>
  <c r="S219" i="3" s="1"/>
  <c r="P218" i="3"/>
  <c r="P219" i="3" s="1"/>
  <c r="I218" i="3"/>
  <c r="I219" i="3" s="1"/>
  <c r="N218" i="3"/>
  <c r="N219" i="3" s="1"/>
  <c r="G218" i="3"/>
  <c r="G219" i="3" s="1"/>
  <c r="W218" i="3"/>
  <c r="W219" i="3" s="1"/>
  <c r="T218" i="3"/>
  <c r="T219" i="3" s="1"/>
  <c r="M218" i="3"/>
  <c r="M219" i="3" s="1"/>
  <c r="R218" i="3"/>
  <c r="R219" i="3" s="1"/>
  <c r="K218" i="3"/>
  <c r="K219" i="3" s="1"/>
  <c r="H218" i="3"/>
  <c r="H219" i="3" s="1"/>
  <c r="X218" i="3"/>
  <c r="X219" i="3" s="1"/>
  <c r="Q218" i="3"/>
  <c r="Q219" i="3" s="1"/>
  <c r="F218" i="3"/>
  <c r="F219" i="3" s="1"/>
  <c r="L218" i="3"/>
  <c r="L219" i="3" s="1"/>
  <c r="V218" i="3"/>
  <c r="V219" i="3" s="1"/>
  <c r="E218" i="3"/>
  <c r="E219" i="3" s="1"/>
  <c r="E220" i="3" s="1"/>
  <c r="O218" i="3"/>
  <c r="O219" i="3" s="1"/>
  <c r="R183" i="3"/>
  <c r="R184" i="3" s="1"/>
  <c r="F183" i="3"/>
  <c r="F184" i="3" s="1"/>
  <c r="V183" i="3"/>
  <c r="V184" i="3" s="1"/>
  <c r="J183" i="3"/>
  <c r="J184" i="3" s="1"/>
  <c r="N183" i="3"/>
  <c r="N184" i="3" s="1"/>
  <c r="U183" i="3"/>
  <c r="U184" i="3" s="1"/>
  <c r="O183" i="3"/>
  <c r="O184" i="3" s="1"/>
  <c r="P183" i="3"/>
  <c r="P184" i="3" s="1"/>
  <c r="E183" i="3"/>
  <c r="E184" i="3" s="1"/>
  <c r="E185" i="3" s="1"/>
  <c r="S183" i="3"/>
  <c r="S184" i="3" s="1"/>
  <c r="T183" i="3"/>
  <c r="T184" i="3" s="1"/>
  <c r="I183" i="3"/>
  <c r="I184" i="3" s="1"/>
  <c r="G183" i="3"/>
  <c r="G184" i="3" s="1"/>
  <c r="W183" i="3"/>
  <c r="W184" i="3" s="1"/>
  <c r="H183" i="3"/>
  <c r="H184" i="3" s="1"/>
  <c r="X183" i="3"/>
  <c r="X184" i="3" s="1"/>
  <c r="M183" i="3"/>
  <c r="M184" i="3" s="1"/>
  <c r="Q183" i="3"/>
  <c r="Q184" i="3" s="1"/>
  <c r="K183" i="3"/>
  <c r="K184" i="3" s="1"/>
  <c r="L183" i="3"/>
  <c r="L184" i="3" s="1"/>
  <c r="R239" i="3"/>
  <c r="R240" i="3" s="1"/>
  <c r="U239" i="3"/>
  <c r="U240" i="3" s="1"/>
  <c r="N239" i="3"/>
  <c r="N240" i="3" s="1"/>
  <c r="J239" i="3"/>
  <c r="J240" i="3" s="1"/>
  <c r="F239" i="3"/>
  <c r="F240" i="3" s="1"/>
  <c r="V239" i="3"/>
  <c r="V240" i="3" s="1"/>
  <c r="O239" i="3"/>
  <c r="O240" i="3" s="1"/>
  <c r="T239" i="3"/>
  <c r="T240" i="3" s="1"/>
  <c r="E239" i="3"/>
  <c r="E240" i="3" s="1"/>
  <c r="E241" i="3" s="1"/>
  <c r="F241" i="3" s="1"/>
  <c r="S239" i="3"/>
  <c r="S240" i="3" s="1"/>
  <c r="H239" i="3"/>
  <c r="H240" i="3" s="1"/>
  <c r="X239" i="3"/>
  <c r="X240" i="3" s="1"/>
  <c r="I239" i="3"/>
  <c r="I240" i="3" s="1"/>
  <c r="G239" i="3"/>
  <c r="G240" i="3" s="1"/>
  <c r="W239" i="3"/>
  <c r="W240" i="3" s="1"/>
  <c r="L239" i="3"/>
  <c r="L240" i="3" s="1"/>
  <c r="M239" i="3"/>
  <c r="M240" i="3" s="1"/>
  <c r="P239" i="3"/>
  <c r="P240" i="3" s="1"/>
  <c r="K239" i="3"/>
  <c r="K240" i="3" s="1"/>
  <c r="Q239" i="3"/>
  <c r="Q240" i="3" s="1"/>
  <c r="V246" i="3"/>
  <c r="V247" i="3" s="1"/>
  <c r="N246" i="3"/>
  <c r="N247" i="3" s="1"/>
  <c r="F246" i="3"/>
  <c r="F247" i="3" s="1"/>
  <c r="S246" i="3"/>
  <c r="S247" i="3" s="1"/>
  <c r="K246" i="3"/>
  <c r="K247" i="3" s="1"/>
  <c r="U246" i="3"/>
  <c r="U247" i="3" s="1"/>
  <c r="R246" i="3"/>
  <c r="R247" i="3" s="1"/>
  <c r="J246" i="3"/>
  <c r="J247" i="3" s="1"/>
  <c r="W246" i="3"/>
  <c r="W247" i="3" s="1"/>
  <c r="O246" i="3"/>
  <c r="O247" i="3" s="1"/>
  <c r="G246" i="3"/>
  <c r="G247" i="3" s="1"/>
  <c r="P246" i="3"/>
  <c r="P247" i="3" s="1"/>
  <c r="I246" i="3"/>
  <c r="I247" i="3" s="1"/>
  <c r="T246" i="3"/>
  <c r="T247" i="3" s="1"/>
  <c r="M246" i="3"/>
  <c r="M247" i="3" s="1"/>
  <c r="H246" i="3"/>
  <c r="H247" i="3" s="1"/>
  <c r="X246" i="3"/>
  <c r="X247" i="3" s="1"/>
  <c r="Q246" i="3"/>
  <c r="Q247" i="3" s="1"/>
  <c r="L246" i="3"/>
  <c r="L247" i="3" s="1"/>
  <c r="E246" i="3"/>
  <c r="E247" i="3" s="1"/>
  <c r="E248" i="3" s="1"/>
  <c r="R50" i="3"/>
  <c r="R51" i="3" s="1"/>
  <c r="N50" i="3"/>
  <c r="N51" i="3" s="1"/>
  <c r="M50" i="3"/>
  <c r="M51" i="3" s="1"/>
  <c r="V50" i="3"/>
  <c r="V51" i="3" s="1"/>
  <c r="F50" i="3"/>
  <c r="F51" i="3" s="1"/>
  <c r="U50" i="3"/>
  <c r="U51" i="3" s="1"/>
  <c r="E50" i="3"/>
  <c r="E51" i="3" s="1"/>
  <c r="E52" i="3" s="1"/>
  <c r="J50" i="3"/>
  <c r="J51" i="3" s="1"/>
  <c r="I50" i="3"/>
  <c r="I51" i="3" s="1"/>
  <c r="Q50" i="3"/>
  <c r="Q51" i="3" s="1"/>
  <c r="K50" i="3"/>
  <c r="K51" i="3" s="1"/>
  <c r="L50" i="3"/>
  <c r="L51" i="3" s="1"/>
  <c r="W50" i="3"/>
  <c r="W51" i="3" s="1"/>
  <c r="H50" i="3"/>
  <c r="H51" i="3" s="1"/>
  <c r="X50" i="3"/>
  <c r="X51" i="3" s="1"/>
  <c r="O50" i="3"/>
  <c r="O51" i="3" s="1"/>
  <c r="P50" i="3"/>
  <c r="P51" i="3" s="1"/>
  <c r="G50" i="3"/>
  <c r="G51" i="3" s="1"/>
  <c r="S50" i="3"/>
  <c r="S51" i="3" s="1"/>
  <c r="T50" i="3"/>
  <c r="T51" i="3" s="1"/>
  <c r="Q169" i="3"/>
  <c r="Q170" i="3" s="1"/>
  <c r="J169" i="3"/>
  <c r="J170" i="3" s="1"/>
  <c r="U169" i="3"/>
  <c r="U170" i="3" s="1"/>
  <c r="E169" i="3"/>
  <c r="E170" i="3" s="1"/>
  <c r="E171" i="3" s="1"/>
  <c r="R169" i="3"/>
  <c r="R170" i="3" s="1"/>
  <c r="X169" i="3"/>
  <c r="X170" i="3" s="1"/>
  <c r="M169" i="3"/>
  <c r="M170" i="3" s="1"/>
  <c r="F169" i="3"/>
  <c r="F170" i="3" s="1"/>
  <c r="N169" i="3"/>
  <c r="N170" i="3" s="1"/>
  <c r="V169" i="3"/>
  <c r="V170" i="3" s="1"/>
  <c r="K169" i="3"/>
  <c r="K170" i="3" s="1"/>
  <c r="L169" i="3"/>
  <c r="L170" i="3" s="1"/>
  <c r="I169" i="3"/>
  <c r="I170" i="3" s="1"/>
  <c r="O169" i="3"/>
  <c r="O170" i="3" s="1"/>
  <c r="P169" i="3"/>
  <c r="P170" i="3" s="1"/>
  <c r="S169" i="3"/>
  <c r="S170" i="3" s="1"/>
  <c r="T169" i="3"/>
  <c r="T170" i="3" s="1"/>
  <c r="W169" i="3"/>
  <c r="W170" i="3" s="1"/>
  <c r="G169" i="3"/>
  <c r="G170" i="3" s="1"/>
  <c r="H169" i="3"/>
  <c r="H170" i="3" s="1"/>
  <c r="N260" i="3"/>
  <c r="N261" i="3" s="1"/>
  <c r="J260" i="3"/>
  <c r="J261" i="3" s="1"/>
  <c r="V260" i="3"/>
  <c r="V261" i="3" s="1"/>
  <c r="F260" i="3"/>
  <c r="F261" i="3" s="1"/>
  <c r="R260" i="3"/>
  <c r="R261" i="3" s="1"/>
  <c r="U260" i="3"/>
  <c r="U261" i="3" s="1"/>
  <c r="K260" i="3"/>
  <c r="K261" i="3" s="1"/>
  <c r="L260" i="3"/>
  <c r="L261" i="3" s="1"/>
  <c r="M260" i="3"/>
  <c r="M261" i="3" s="1"/>
  <c r="O260" i="3"/>
  <c r="O261" i="3" s="1"/>
  <c r="P260" i="3"/>
  <c r="P261" i="3" s="1"/>
  <c r="Q260" i="3"/>
  <c r="Q261" i="3" s="1"/>
  <c r="S260" i="3"/>
  <c r="S261" i="3" s="1"/>
  <c r="T260" i="3"/>
  <c r="T261" i="3" s="1"/>
  <c r="E260" i="3"/>
  <c r="E261" i="3" s="1"/>
  <c r="E262" i="3" s="1"/>
  <c r="H260" i="3"/>
  <c r="H261" i="3" s="1"/>
  <c r="G260" i="3"/>
  <c r="G261" i="3" s="1"/>
  <c r="X260" i="3"/>
  <c r="X261" i="3" s="1"/>
  <c r="W260" i="3"/>
  <c r="W261" i="3" s="1"/>
  <c r="I260" i="3"/>
  <c r="I261" i="3" s="1"/>
  <c r="V64" i="3"/>
  <c r="V65" i="3" s="1"/>
  <c r="J64" i="3"/>
  <c r="J65" i="3" s="1"/>
  <c r="N64" i="3"/>
  <c r="N65" i="3" s="1"/>
  <c r="U64" i="3"/>
  <c r="U65" i="3" s="1"/>
  <c r="R64" i="3"/>
  <c r="R65" i="3" s="1"/>
  <c r="F64" i="3"/>
  <c r="F65" i="3" s="1"/>
  <c r="S64" i="3"/>
  <c r="S65" i="3" s="1"/>
  <c r="T64" i="3"/>
  <c r="T65" i="3" s="1"/>
  <c r="I64" i="3"/>
  <c r="I65" i="3" s="1"/>
  <c r="P64" i="3"/>
  <c r="P65" i="3" s="1"/>
  <c r="G64" i="3"/>
  <c r="G65" i="3" s="1"/>
  <c r="W64" i="3"/>
  <c r="W65" i="3" s="1"/>
  <c r="H64" i="3"/>
  <c r="H65" i="3" s="1"/>
  <c r="X64" i="3"/>
  <c r="X65" i="3" s="1"/>
  <c r="M64" i="3"/>
  <c r="M65" i="3" s="1"/>
  <c r="O64" i="3"/>
  <c r="O65" i="3" s="1"/>
  <c r="K64" i="3"/>
  <c r="K65" i="3" s="1"/>
  <c r="L64" i="3"/>
  <c r="L65" i="3" s="1"/>
  <c r="Q64" i="3"/>
  <c r="Q65" i="3" s="1"/>
  <c r="E64" i="3"/>
  <c r="E65" i="3" s="1"/>
  <c r="E66" i="3" s="1"/>
  <c r="R211" i="3"/>
  <c r="R212" i="3" s="1"/>
  <c r="N211" i="3"/>
  <c r="N212" i="3" s="1"/>
  <c r="K211" i="3"/>
  <c r="K212" i="3" s="1"/>
  <c r="V211" i="3"/>
  <c r="V212" i="3" s="1"/>
  <c r="F211" i="3"/>
  <c r="F212" i="3" s="1"/>
  <c r="S211" i="3"/>
  <c r="S212" i="3" s="1"/>
  <c r="U211" i="3"/>
  <c r="U212" i="3" s="1"/>
  <c r="J211" i="3"/>
  <c r="J212" i="3" s="1"/>
  <c r="T211" i="3"/>
  <c r="T212" i="3" s="1"/>
  <c r="I211" i="3"/>
  <c r="I212" i="3" s="1"/>
  <c r="G211" i="3"/>
  <c r="G212" i="3" s="1"/>
  <c r="H211" i="3"/>
  <c r="H212" i="3" s="1"/>
  <c r="X211" i="3"/>
  <c r="X212" i="3" s="1"/>
  <c r="M211" i="3"/>
  <c r="M212" i="3" s="1"/>
  <c r="O211" i="3"/>
  <c r="O212" i="3" s="1"/>
  <c r="L211" i="3"/>
  <c r="L212" i="3" s="1"/>
  <c r="Q211" i="3"/>
  <c r="Q212" i="3" s="1"/>
  <c r="W211" i="3"/>
  <c r="W212" i="3" s="1"/>
  <c r="P211" i="3"/>
  <c r="P212" i="3" s="1"/>
  <c r="E211" i="3"/>
  <c r="E212" i="3" s="1"/>
  <c r="E213" i="3" s="1"/>
  <c r="N127" i="3"/>
  <c r="N128" i="3" s="1"/>
  <c r="F127" i="3"/>
  <c r="F128" i="3" s="1"/>
  <c r="U127" i="3"/>
  <c r="U128" i="3" s="1"/>
  <c r="V127" i="3"/>
  <c r="V128" i="3" s="1"/>
  <c r="R127" i="3"/>
  <c r="R128" i="3" s="1"/>
  <c r="J127" i="3"/>
  <c r="J128" i="3" s="1"/>
  <c r="S127" i="3"/>
  <c r="S128" i="3" s="1"/>
  <c r="T127" i="3"/>
  <c r="T128" i="3" s="1"/>
  <c r="E127" i="3"/>
  <c r="E128" i="3" s="1"/>
  <c r="E129" i="3" s="1"/>
  <c r="G127" i="3"/>
  <c r="G128" i="3" s="1"/>
  <c r="W127" i="3"/>
  <c r="W128" i="3" s="1"/>
  <c r="H127" i="3"/>
  <c r="H128" i="3" s="1"/>
  <c r="X127" i="3"/>
  <c r="X128" i="3" s="1"/>
  <c r="I127" i="3"/>
  <c r="I128" i="3" s="1"/>
  <c r="K127" i="3"/>
  <c r="K128" i="3" s="1"/>
  <c r="L127" i="3"/>
  <c r="L128" i="3" s="1"/>
  <c r="M127" i="3"/>
  <c r="M128" i="3" s="1"/>
  <c r="Q127" i="3"/>
  <c r="Q128" i="3" s="1"/>
  <c r="O127" i="3"/>
  <c r="O128" i="3" s="1"/>
  <c r="P127" i="3"/>
  <c r="P128" i="3" s="1"/>
  <c r="F297" i="3"/>
  <c r="G297" i="3" s="1"/>
  <c r="H297" i="3" s="1"/>
  <c r="I297" i="3" s="1"/>
  <c r="J297" i="3" s="1"/>
  <c r="K297" i="3" s="1"/>
  <c r="L297" i="3" s="1"/>
  <c r="R92" i="3"/>
  <c r="R93" i="3" s="1"/>
  <c r="U92" i="3"/>
  <c r="U93" i="3" s="1"/>
  <c r="S92" i="3"/>
  <c r="S93" i="3" s="1"/>
  <c r="N92" i="3"/>
  <c r="N93" i="3" s="1"/>
  <c r="I92" i="3"/>
  <c r="I93" i="3" s="1"/>
  <c r="E92" i="3"/>
  <c r="E93" i="3" s="1"/>
  <c r="E94" i="3" s="1"/>
  <c r="F92" i="3"/>
  <c r="F93" i="3" s="1"/>
  <c r="G92" i="3"/>
  <c r="G93" i="3" s="1"/>
  <c r="J92" i="3"/>
  <c r="J93" i="3" s="1"/>
  <c r="K92" i="3"/>
  <c r="K93" i="3" s="1"/>
  <c r="M92" i="3"/>
  <c r="M93" i="3" s="1"/>
  <c r="O92" i="3"/>
  <c r="O93" i="3" s="1"/>
  <c r="Q92" i="3"/>
  <c r="Q93" i="3" s="1"/>
  <c r="V92" i="3"/>
  <c r="V93" i="3" s="1"/>
  <c r="T92" i="3"/>
  <c r="T93" i="3" s="1"/>
  <c r="W92" i="3"/>
  <c r="W93" i="3" s="1"/>
  <c r="H92" i="3"/>
  <c r="H93" i="3" s="1"/>
  <c r="X92" i="3"/>
  <c r="X93" i="3" s="1"/>
  <c r="L92" i="3"/>
  <c r="L93" i="3" s="1"/>
  <c r="P92" i="3"/>
  <c r="P93" i="3" s="1"/>
  <c r="F217" i="3"/>
  <c r="G217" i="3" s="1"/>
  <c r="H217" i="3" s="1"/>
  <c r="I217" i="3" s="1"/>
  <c r="J217" i="3" s="1"/>
  <c r="K217" i="3" s="1"/>
  <c r="L217" i="3" s="1"/>
  <c r="M217" i="3" s="1"/>
  <c r="N217" i="3" s="1"/>
  <c r="O217" i="3" s="1"/>
  <c r="P217" i="3" s="1"/>
  <c r="Q217" i="3" s="1"/>
  <c r="R217" i="3" s="1"/>
  <c r="S217" i="3" s="1"/>
  <c r="T217" i="3" s="1"/>
  <c r="U217" i="3" s="1"/>
  <c r="V217" i="3" s="1"/>
  <c r="W217" i="3" s="1"/>
  <c r="X217" i="3" s="1"/>
  <c r="C217" i="3" s="1"/>
  <c r="X34" i="4" s="1"/>
  <c r="R162" i="3"/>
  <c r="R163" i="3" s="1"/>
  <c r="U162" i="3"/>
  <c r="U163" i="3" s="1"/>
  <c r="N162" i="3"/>
  <c r="N163" i="3" s="1"/>
  <c r="J162" i="3"/>
  <c r="J163" i="3" s="1"/>
  <c r="V162" i="3"/>
  <c r="V163" i="3" s="1"/>
  <c r="F162" i="3"/>
  <c r="F163" i="3" s="1"/>
  <c r="S162" i="3"/>
  <c r="S163" i="3" s="1"/>
  <c r="T162" i="3"/>
  <c r="T163" i="3" s="1"/>
  <c r="E162" i="3"/>
  <c r="E163" i="3" s="1"/>
  <c r="E164" i="3" s="1"/>
  <c r="G162" i="3"/>
  <c r="G163" i="3" s="1"/>
  <c r="W162" i="3"/>
  <c r="W163" i="3" s="1"/>
  <c r="H162" i="3"/>
  <c r="H163" i="3" s="1"/>
  <c r="X162" i="3"/>
  <c r="X163" i="3" s="1"/>
  <c r="I162" i="3"/>
  <c r="I163" i="3" s="1"/>
  <c r="K162" i="3"/>
  <c r="K163" i="3" s="1"/>
  <c r="L162" i="3"/>
  <c r="L163" i="3" s="1"/>
  <c r="M162" i="3"/>
  <c r="M163" i="3" s="1"/>
  <c r="Q162" i="3"/>
  <c r="Q163" i="3" s="1"/>
  <c r="O162" i="3"/>
  <c r="O163" i="3" s="1"/>
  <c r="P162" i="3"/>
  <c r="P163" i="3" s="1"/>
  <c r="N288" i="3"/>
  <c r="N289" i="3" s="1"/>
  <c r="J288" i="3"/>
  <c r="J289" i="3" s="1"/>
  <c r="V288" i="3"/>
  <c r="V289" i="3" s="1"/>
  <c r="F288" i="3"/>
  <c r="F289" i="3" s="1"/>
  <c r="U288" i="3"/>
  <c r="U289" i="3" s="1"/>
  <c r="R288" i="3"/>
  <c r="R289" i="3" s="1"/>
  <c r="G288" i="3"/>
  <c r="G289" i="3" s="1"/>
  <c r="W288" i="3"/>
  <c r="W289" i="3" s="1"/>
  <c r="H288" i="3"/>
  <c r="H289" i="3" s="1"/>
  <c r="X288" i="3"/>
  <c r="X289" i="3" s="1"/>
  <c r="M288" i="3"/>
  <c r="M289" i="3" s="1"/>
  <c r="K288" i="3"/>
  <c r="K289" i="3" s="1"/>
  <c r="L288" i="3"/>
  <c r="L289" i="3" s="1"/>
  <c r="Q288" i="3"/>
  <c r="Q289" i="3" s="1"/>
  <c r="O288" i="3"/>
  <c r="O289" i="3" s="1"/>
  <c r="P288" i="3"/>
  <c r="P289" i="3" s="1"/>
  <c r="E288" i="3"/>
  <c r="E289" i="3" s="1"/>
  <c r="E290" i="3" s="1"/>
  <c r="I288" i="3"/>
  <c r="I289" i="3" s="1"/>
  <c r="S288" i="3"/>
  <c r="S289" i="3" s="1"/>
  <c r="T288" i="3"/>
  <c r="T289" i="3" s="1"/>
  <c r="R106" i="3"/>
  <c r="R107" i="3" s="1"/>
  <c r="U106" i="3"/>
  <c r="U107" i="3" s="1"/>
  <c r="N106" i="3"/>
  <c r="N107" i="3" s="1"/>
  <c r="J106" i="3"/>
  <c r="J107" i="3" s="1"/>
  <c r="F106" i="3"/>
  <c r="F107" i="3" s="1"/>
  <c r="V106" i="3"/>
  <c r="V107" i="3" s="1"/>
  <c r="K106" i="3"/>
  <c r="K107" i="3" s="1"/>
  <c r="L106" i="3"/>
  <c r="L107" i="3" s="1"/>
  <c r="M106" i="3"/>
  <c r="M107" i="3" s="1"/>
  <c r="O106" i="3"/>
  <c r="O107" i="3" s="1"/>
  <c r="P106" i="3"/>
  <c r="P107" i="3" s="1"/>
  <c r="Q106" i="3"/>
  <c r="Q107" i="3" s="1"/>
  <c r="S106" i="3"/>
  <c r="S107" i="3" s="1"/>
  <c r="T106" i="3"/>
  <c r="T107" i="3" s="1"/>
  <c r="E106" i="3"/>
  <c r="E107" i="3" s="1"/>
  <c r="E108" i="3" s="1"/>
  <c r="I106" i="3"/>
  <c r="I107" i="3" s="1"/>
  <c r="H106" i="3"/>
  <c r="H107" i="3" s="1"/>
  <c r="G106" i="3"/>
  <c r="G107" i="3" s="1"/>
  <c r="X106" i="3"/>
  <c r="X107" i="3" s="1"/>
  <c r="W106" i="3"/>
  <c r="W107" i="3" s="1"/>
  <c r="V253" i="3"/>
  <c r="V254" i="3" s="1"/>
  <c r="F253" i="3"/>
  <c r="F254" i="3" s="1"/>
  <c r="R253" i="3"/>
  <c r="R254" i="3" s="1"/>
  <c r="U253" i="3"/>
  <c r="U254" i="3" s="1"/>
  <c r="N253" i="3"/>
  <c r="N254" i="3" s="1"/>
  <c r="J253" i="3"/>
  <c r="J254" i="3" s="1"/>
  <c r="G253" i="3"/>
  <c r="G254" i="3" s="1"/>
  <c r="W253" i="3"/>
  <c r="W254" i="3" s="1"/>
  <c r="H253" i="3"/>
  <c r="H254" i="3" s="1"/>
  <c r="X253" i="3"/>
  <c r="X254" i="3" s="1"/>
  <c r="I253" i="3"/>
  <c r="I254" i="3" s="1"/>
  <c r="K253" i="3"/>
  <c r="K254" i="3" s="1"/>
  <c r="L253" i="3"/>
  <c r="L254" i="3" s="1"/>
  <c r="M253" i="3"/>
  <c r="M254" i="3" s="1"/>
  <c r="O253" i="3"/>
  <c r="O254" i="3" s="1"/>
  <c r="P253" i="3"/>
  <c r="P254" i="3" s="1"/>
  <c r="Q253" i="3"/>
  <c r="Q254" i="3" s="1"/>
  <c r="E253" i="3"/>
  <c r="E254" i="3" s="1"/>
  <c r="E255" i="3" s="1"/>
  <c r="F255" i="3" s="1"/>
  <c r="S253" i="3"/>
  <c r="S254" i="3" s="1"/>
  <c r="T253" i="3"/>
  <c r="T254" i="3" s="1"/>
  <c r="J57" i="3"/>
  <c r="J58" i="3" s="1"/>
  <c r="U57" i="3"/>
  <c r="U58" i="3" s="1"/>
  <c r="R57" i="3"/>
  <c r="R58" i="3" s="1"/>
  <c r="N57" i="3"/>
  <c r="N58" i="3" s="1"/>
  <c r="V57" i="3"/>
  <c r="V58" i="3" s="1"/>
  <c r="F57" i="3"/>
  <c r="F58" i="3" s="1"/>
  <c r="S57" i="3"/>
  <c r="S58" i="3" s="1"/>
  <c r="T57" i="3"/>
  <c r="T58" i="3" s="1"/>
  <c r="E57" i="3"/>
  <c r="E58" i="3" s="1"/>
  <c r="E59" i="3" s="1"/>
  <c r="G57" i="3"/>
  <c r="G58" i="3" s="1"/>
  <c r="W57" i="3"/>
  <c r="W58" i="3" s="1"/>
  <c r="H57" i="3"/>
  <c r="H58" i="3" s="1"/>
  <c r="X57" i="3"/>
  <c r="X58" i="3" s="1"/>
  <c r="I57" i="3"/>
  <c r="I58" i="3" s="1"/>
  <c r="K57" i="3"/>
  <c r="K58" i="3" s="1"/>
  <c r="L57" i="3"/>
  <c r="L58" i="3" s="1"/>
  <c r="M57" i="3"/>
  <c r="M58" i="3" s="1"/>
  <c r="O57" i="3"/>
  <c r="O58" i="3" s="1"/>
  <c r="P57" i="3"/>
  <c r="P58" i="3" s="1"/>
  <c r="Q57" i="3"/>
  <c r="Q58" i="3" s="1"/>
  <c r="R274" i="3"/>
  <c r="R275" i="3" s="1"/>
  <c r="V274" i="3"/>
  <c r="V275" i="3" s="1"/>
  <c r="F274" i="3"/>
  <c r="F275" i="3" s="1"/>
  <c r="J274" i="3"/>
  <c r="J275" i="3" s="1"/>
  <c r="G274" i="3"/>
  <c r="G275" i="3" s="1"/>
  <c r="W274" i="3"/>
  <c r="W275" i="3" s="1"/>
  <c r="L274" i="3"/>
  <c r="L275" i="3" s="1"/>
  <c r="E274" i="3"/>
  <c r="E275" i="3" s="1"/>
  <c r="E276" i="3" s="1"/>
  <c r="N274" i="3"/>
  <c r="N275" i="3" s="1"/>
  <c r="K274" i="3"/>
  <c r="K275" i="3" s="1"/>
  <c r="P274" i="3"/>
  <c r="P275" i="3" s="1"/>
  <c r="I274" i="3"/>
  <c r="I275" i="3" s="1"/>
  <c r="U274" i="3"/>
  <c r="U275" i="3" s="1"/>
  <c r="O274" i="3"/>
  <c r="O275" i="3" s="1"/>
  <c r="T274" i="3"/>
  <c r="T275" i="3" s="1"/>
  <c r="M274" i="3"/>
  <c r="M275" i="3" s="1"/>
  <c r="H274" i="3"/>
  <c r="H275" i="3" s="1"/>
  <c r="S274" i="3"/>
  <c r="S275" i="3" s="1"/>
  <c r="X274" i="3"/>
  <c r="X275" i="3" s="1"/>
  <c r="Q274" i="3"/>
  <c r="Q275" i="3" s="1"/>
  <c r="R197" i="3"/>
  <c r="R198" i="3" s="1"/>
  <c r="S197" i="3"/>
  <c r="S198" i="3" s="1"/>
  <c r="K197" i="3"/>
  <c r="K198" i="3" s="1"/>
  <c r="U197" i="3"/>
  <c r="U198" i="3" s="1"/>
  <c r="O197" i="3"/>
  <c r="O198" i="3" s="1"/>
  <c r="F197" i="3"/>
  <c r="F198" i="3" s="1"/>
  <c r="W197" i="3"/>
  <c r="W198" i="3" s="1"/>
  <c r="N197" i="3"/>
  <c r="N198" i="3" s="1"/>
  <c r="V197" i="3"/>
  <c r="V198" i="3" s="1"/>
  <c r="P197" i="3"/>
  <c r="P198" i="3" s="1"/>
  <c r="Q197" i="3"/>
  <c r="Q198" i="3" s="1"/>
  <c r="T197" i="3"/>
  <c r="T198" i="3" s="1"/>
  <c r="E197" i="3"/>
  <c r="E198" i="3" s="1"/>
  <c r="E199" i="3" s="1"/>
  <c r="G197" i="3"/>
  <c r="G198" i="3" s="1"/>
  <c r="H197" i="3"/>
  <c r="H198" i="3" s="1"/>
  <c r="X197" i="3"/>
  <c r="X198" i="3" s="1"/>
  <c r="I197" i="3"/>
  <c r="I198" i="3" s="1"/>
  <c r="L197" i="3"/>
  <c r="L198" i="3" s="1"/>
  <c r="M197" i="3"/>
  <c r="M198" i="3" s="1"/>
  <c r="J197" i="3"/>
  <c r="J198" i="3" s="1"/>
  <c r="U29" i="3"/>
  <c r="U30" i="3" s="1"/>
  <c r="R29" i="3"/>
  <c r="R30" i="3" s="1"/>
  <c r="K29" i="3"/>
  <c r="K30" i="3" s="1"/>
  <c r="H29" i="3"/>
  <c r="H30" i="3" s="1"/>
  <c r="X29" i="3"/>
  <c r="X30" i="3" s="1"/>
  <c r="Q29" i="3"/>
  <c r="Q30" i="3" s="1"/>
  <c r="W29" i="3"/>
  <c r="W30" i="3" s="1"/>
  <c r="M29" i="3"/>
  <c r="M30" i="3" s="1"/>
  <c r="F29" i="3"/>
  <c r="F30" i="3" s="1"/>
  <c r="V29" i="3"/>
  <c r="V30" i="3" s="1"/>
  <c r="O29" i="3"/>
  <c r="O30" i="3" s="1"/>
  <c r="L29" i="3"/>
  <c r="L30" i="3" s="1"/>
  <c r="E29" i="3"/>
  <c r="E30" i="3" s="1"/>
  <c r="E31" i="3" s="1"/>
  <c r="F31" i="3" s="1"/>
  <c r="N29" i="3"/>
  <c r="N30" i="3" s="1"/>
  <c r="G29" i="3"/>
  <c r="G30" i="3" s="1"/>
  <c r="T29" i="3"/>
  <c r="T30" i="3" s="1"/>
  <c r="J29" i="3"/>
  <c r="J30" i="3" s="1"/>
  <c r="S29" i="3"/>
  <c r="S30" i="3" s="1"/>
  <c r="P29" i="3"/>
  <c r="P30" i="3" s="1"/>
  <c r="I29" i="3"/>
  <c r="I30" i="3" s="1"/>
  <c r="R120" i="3"/>
  <c r="R121" i="3" s="1"/>
  <c r="U120" i="3"/>
  <c r="U121" i="3" s="1"/>
  <c r="N120" i="3"/>
  <c r="N121" i="3" s="1"/>
  <c r="J120" i="3"/>
  <c r="J121" i="3" s="1"/>
  <c r="V120" i="3"/>
  <c r="V121" i="3" s="1"/>
  <c r="F120" i="3"/>
  <c r="F121" i="3" s="1"/>
  <c r="K120" i="3"/>
  <c r="K121" i="3" s="1"/>
  <c r="T120" i="3"/>
  <c r="T121" i="3" s="1"/>
  <c r="Q120" i="3"/>
  <c r="Q121" i="3" s="1"/>
  <c r="O120" i="3"/>
  <c r="O121" i="3" s="1"/>
  <c r="H120" i="3"/>
  <c r="H121" i="3" s="1"/>
  <c r="X120" i="3"/>
  <c r="X121" i="3" s="1"/>
  <c r="E120" i="3"/>
  <c r="E121" i="3" s="1"/>
  <c r="E122" i="3" s="1"/>
  <c r="S120" i="3"/>
  <c r="S121" i="3" s="1"/>
  <c r="L120" i="3"/>
  <c r="L121" i="3" s="1"/>
  <c r="I120" i="3"/>
  <c r="I121" i="3" s="1"/>
  <c r="G120" i="3"/>
  <c r="G121" i="3" s="1"/>
  <c r="W120" i="3"/>
  <c r="W121" i="3" s="1"/>
  <c r="P120" i="3"/>
  <c r="P121" i="3" s="1"/>
  <c r="M120" i="3"/>
  <c r="M121" i="3" s="1"/>
  <c r="Q22" i="3"/>
  <c r="Q23" i="3" s="1"/>
  <c r="J22" i="3"/>
  <c r="J23" i="3" s="1"/>
  <c r="G22" i="3"/>
  <c r="G23" i="3" s="1"/>
  <c r="W22" i="3"/>
  <c r="W23" i="3" s="1"/>
  <c r="T22" i="3"/>
  <c r="T23" i="3" s="1"/>
  <c r="M22" i="3"/>
  <c r="M23" i="3" s="1"/>
  <c r="F22" i="3"/>
  <c r="F23" i="3" s="1"/>
  <c r="I22" i="3"/>
  <c r="I23" i="3" s="1"/>
  <c r="U22" i="3"/>
  <c r="U23" i="3" s="1"/>
  <c r="N22" i="3"/>
  <c r="N23" i="3" s="1"/>
  <c r="K22" i="3"/>
  <c r="K23" i="3" s="1"/>
  <c r="H22" i="3"/>
  <c r="H23" i="3" s="1"/>
  <c r="X22" i="3"/>
  <c r="X23" i="3" s="1"/>
  <c r="S22" i="3"/>
  <c r="S23" i="3" s="1"/>
  <c r="P22" i="3"/>
  <c r="P23" i="3" s="1"/>
  <c r="R22" i="3"/>
  <c r="R23" i="3" s="1"/>
  <c r="O22" i="3"/>
  <c r="O23" i="3" s="1"/>
  <c r="L22" i="3"/>
  <c r="L23" i="3" s="1"/>
  <c r="E22" i="3"/>
  <c r="E23" i="3" s="1"/>
  <c r="E24" i="3" s="1"/>
  <c r="F24" i="3" s="1"/>
  <c r="G24" i="3" s="1"/>
  <c r="V22" i="3"/>
  <c r="V23" i="3" s="1"/>
  <c r="J281" i="3"/>
  <c r="J282" i="3" s="1"/>
  <c r="V281" i="3"/>
  <c r="V282" i="3" s="1"/>
  <c r="F281" i="3"/>
  <c r="F282" i="3" s="1"/>
  <c r="R281" i="3"/>
  <c r="R282" i="3" s="1"/>
  <c r="U281" i="3"/>
  <c r="U282" i="3" s="1"/>
  <c r="N281" i="3"/>
  <c r="N282" i="3" s="1"/>
  <c r="S281" i="3"/>
  <c r="S282" i="3" s="1"/>
  <c r="H281" i="3"/>
  <c r="H282" i="3" s="1"/>
  <c r="X281" i="3"/>
  <c r="X282" i="3" s="1"/>
  <c r="I281" i="3"/>
  <c r="I282" i="3" s="1"/>
  <c r="G281" i="3"/>
  <c r="G282" i="3" s="1"/>
  <c r="W281" i="3"/>
  <c r="W282" i="3" s="1"/>
  <c r="L281" i="3"/>
  <c r="L282" i="3" s="1"/>
  <c r="M281" i="3"/>
  <c r="M282" i="3" s="1"/>
  <c r="K281" i="3"/>
  <c r="K282" i="3" s="1"/>
  <c r="P281" i="3"/>
  <c r="P282" i="3" s="1"/>
  <c r="Q281" i="3"/>
  <c r="Q282" i="3" s="1"/>
  <c r="E281" i="3"/>
  <c r="E282" i="3" s="1"/>
  <c r="E283" i="3" s="1"/>
  <c r="T281" i="3"/>
  <c r="T282" i="3" s="1"/>
  <c r="O281" i="3"/>
  <c r="O282" i="3" s="1"/>
  <c r="R99" i="3"/>
  <c r="R100" i="3" s="1"/>
  <c r="V99" i="3"/>
  <c r="V100" i="3" s="1"/>
  <c r="J99" i="3"/>
  <c r="J100" i="3" s="1"/>
  <c r="F99" i="3"/>
  <c r="F100" i="3" s="1"/>
  <c r="N99" i="3"/>
  <c r="N100" i="3" s="1"/>
  <c r="G99" i="3"/>
  <c r="G100" i="3" s="1"/>
  <c r="W99" i="3"/>
  <c r="W100" i="3" s="1"/>
  <c r="H99" i="3"/>
  <c r="H100" i="3" s="1"/>
  <c r="X99" i="3"/>
  <c r="X100" i="3" s="1"/>
  <c r="I99" i="3"/>
  <c r="I100" i="3" s="1"/>
  <c r="K99" i="3"/>
  <c r="K100" i="3" s="1"/>
  <c r="L99" i="3"/>
  <c r="L100" i="3" s="1"/>
  <c r="M99" i="3"/>
  <c r="M100" i="3" s="1"/>
  <c r="O99" i="3"/>
  <c r="O100" i="3" s="1"/>
  <c r="P99" i="3"/>
  <c r="P100" i="3" s="1"/>
  <c r="Q99" i="3"/>
  <c r="Q100" i="3" s="1"/>
  <c r="T99" i="3"/>
  <c r="T100" i="3" s="1"/>
  <c r="S99" i="3"/>
  <c r="S100" i="3" s="1"/>
  <c r="U99" i="3"/>
  <c r="U100" i="3" s="1"/>
  <c r="E99" i="3"/>
  <c r="E100" i="3" s="1"/>
  <c r="E101" i="3" s="1"/>
  <c r="F101" i="3" s="1"/>
  <c r="S176" i="3"/>
  <c r="S177" i="3" s="1"/>
  <c r="K176" i="3"/>
  <c r="K177" i="3" s="1"/>
  <c r="U176" i="3"/>
  <c r="U177" i="3" s="1"/>
  <c r="R176" i="3"/>
  <c r="R177" i="3" s="1"/>
  <c r="J176" i="3"/>
  <c r="J177" i="3" s="1"/>
  <c r="W176" i="3"/>
  <c r="W177" i="3" s="1"/>
  <c r="O176" i="3"/>
  <c r="O177" i="3" s="1"/>
  <c r="G176" i="3"/>
  <c r="G177" i="3" s="1"/>
  <c r="V176" i="3"/>
  <c r="V177" i="3" s="1"/>
  <c r="N176" i="3"/>
  <c r="N177" i="3" s="1"/>
  <c r="F176" i="3"/>
  <c r="F177" i="3" s="1"/>
  <c r="T176" i="3"/>
  <c r="T177" i="3" s="1"/>
  <c r="E176" i="3"/>
  <c r="E177" i="3" s="1"/>
  <c r="E178" i="3" s="1"/>
  <c r="H176" i="3"/>
  <c r="H177" i="3" s="1"/>
  <c r="X176" i="3"/>
  <c r="X177" i="3" s="1"/>
  <c r="I176" i="3"/>
  <c r="I177" i="3" s="1"/>
  <c r="L176" i="3"/>
  <c r="L177" i="3" s="1"/>
  <c r="M176" i="3"/>
  <c r="M177" i="3" s="1"/>
  <c r="Q176" i="3"/>
  <c r="Q177" i="3" s="1"/>
  <c r="P176" i="3"/>
  <c r="P177" i="3" s="1"/>
  <c r="J43" i="3"/>
  <c r="J44" i="3" s="1"/>
  <c r="E43" i="3"/>
  <c r="E44" i="3" s="1"/>
  <c r="E45" i="3" s="1"/>
  <c r="U43" i="3"/>
  <c r="U44" i="3" s="1"/>
  <c r="R43" i="3"/>
  <c r="R44" i="3" s="1"/>
  <c r="N43" i="3"/>
  <c r="N44" i="3" s="1"/>
  <c r="F43" i="3"/>
  <c r="F44" i="3" s="1"/>
  <c r="V43" i="3"/>
  <c r="V44" i="3" s="1"/>
  <c r="O43" i="3"/>
  <c r="O44" i="3" s="1"/>
  <c r="P43" i="3"/>
  <c r="P44" i="3" s="1"/>
  <c r="I43" i="3"/>
  <c r="I44" i="3" s="1"/>
  <c r="S43" i="3"/>
  <c r="S44" i="3" s="1"/>
  <c r="T43" i="3"/>
  <c r="T44" i="3" s="1"/>
  <c r="M43" i="3"/>
  <c r="M44" i="3" s="1"/>
  <c r="G43" i="3"/>
  <c r="G44" i="3" s="1"/>
  <c r="W43" i="3"/>
  <c r="W44" i="3" s="1"/>
  <c r="H43" i="3"/>
  <c r="H44" i="3" s="1"/>
  <c r="X43" i="3"/>
  <c r="X44" i="3" s="1"/>
  <c r="Q43" i="3"/>
  <c r="Q44" i="3" s="1"/>
  <c r="K43" i="3"/>
  <c r="K44" i="3" s="1"/>
  <c r="L43" i="3"/>
  <c r="L44" i="3" s="1"/>
  <c r="R267" i="3"/>
  <c r="R268" i="3" s="1"/>
  <c r="U267" i="3"/>
  <c r="U268" i="3" s="1"/>
  <c r="N267" i="3"/>
  <c r="N268" i="3" s="1"/>
  <c r="J267" i="3"/>
  <c r="J268" i="3" s="1"/>
  <c r="F267" i="3"/>
  <c r="F268" i="3" s="1"/>
  <c r="V267" i="3"/>
  <c r="V268" i="3" s="1"/>
  <c r="K267" i="3"/>
  <c r="K268" i="3" s="1"/>
  <c r="L267" i="3"/>
  <c r="L268" i="3" s="1"/>
  <c r="Q267" i="3"/>
  <c r="Q268" i="3" s="1"/>
  <c r="O267" i="3"/>
  <c r="O268" i="3" s="1"/>
  <c r="P267" i="3"/>
  <c r="P268" i="3" s="1"/>
  <c r="E267" i="3"/>
  <c r="E268" i="3" s="1"/>
  <c r="E269" i="3" s="1"/>
  <c r="S267" i="3"/>
  <c r="S268" i="3" s="1"/>
  <c r="T267" i="3"/>
  <c r="T268" i="3" s="1"/>
  <c r="I267" i="3"/>
  <c r="I268" i="3" s="1"/>
  <c r="W267" i="3"/>
  <c r="W268" i="3" s="1"/>
  <c r="H267" i="3"/>
  <c r="H268" i="3" s="1"/>
  <c r="X267" i="3"/>
  <c r="X268" i="3" s="1"/>
  <c r="G267" i="3"/>
  <c r="G268" i="3" s="1"/>
  <c r="M267" i="3"/>
  <c r="M268" i="3" s="1"/>
  <c r="W15" i="3"/>
  <c r="W16" i="3" s="1"/>
  <c r="S15" i="3"/>
  <c r="S16" i="3" s="1"/>
  <c r="O15" i="3"/>
  <c r="O16" i="3" s="1"/>
  <c r="K15" i="3"/>
  <c r="K16" i="3" s="1"/>
  <c r="G15" i="3"/>
  <c r="G16" i="3" s="1"/>
  <c r="X15" i="3"/>
  <c r="X16" i="3" s="1"/>
  <c r="T15" i="3"/>
  <c r="T16" i="3" s="1"/>
  <c r="L15" i="3"/>
  <c r="L16" i="3" s="1"/>
  <c r="H15" i="3"/>
  <c r="H16" i="3" s="1"/>
  <c r="V15" i="3"/>
  <c r="V16" i="3" s="1"/>
  <c r="R15" i="3"/>
  <c r="R16" i="3" s="1"/>
  <c r="N15" i="3"/>
  <c r="N16" i="3" s="1"/>
  <c r="J15" i="3"/>
  <c r="J16" i="3" s="1"/>
  <c r="F15" i="3"/>
  <c r="F16" i="3" s="1"/>
  <c r="P15" i="3"/>
  <c r="P16" i="3" s="1"/>
  <c r="U15" i="3"/>
  <c r="U16" i="3" s="1"/>
  <c r="Q15" i="3"/>
  <c r="Q16" i="3" s="1"/>
  <c r="M15" i="3"/>
  <c r="M16" i="3" s="1"/>
  <c r="I15" i="3"/>
  <c r="I16" i="3" s="1"/>
  <c r="E15" i="3"/>
  <c r="E16" i="3" s="1"/>
  <c r="E17" i="3" s="1"/>
  <c r="R204" i="3"/>
  <c r="R205" i="3" s="1"/>
  <c r="J204" i="3"/>
  <c r="J205" i="3" s="1"/>
  <c r="W204" i="3"/>
  <c r="W205" i="3" s="1"/>
  <c r="O204" i="3"/>
  <c r="O205" i="3" s="1"/>
  <c r="G204" i="3"/>
  <c r="G205" i="3" s="1"/>
  <c r="V204" i="3"/>
  <c r="V205" i="3" s="1"/>
  <c r="N204" i="3"/>
  <c r="N205" i="3" s="1"/>
  <c r="F204" i="3"/>
  <c r="F205" i="3" s="1"/>
  <c r="U204" i="3"/>
  <c r="U205" i="3" s="1"/>
  <c r="S204" i="3"/>
  <c r="S205" i="3" s="1"/>
  <c r="K204" i="3"/>
  <c r="K205" i="3" s="1"/>
  <c r="L204" i="3"/>
  <c r="L205" i="3" s="1"/>
  <c r="Q204" i="3"/>
  <c r="Q205" i="3" s="1"/>
  <c r="P204" i="3"/>
  <c r="P205" i="3" s="1"/>
  <c r="E204" i="3"/>
  <c r="E205" i="3" s="1"/>
  <c r="E206" i="3" s="1"/>
  <c r="T204" i="3"/>
  <c r="T205" i="3" s="1"/>
  <c r="I204" i="3"/>
  <c r="I205" i="3" s="1"/>
  <c r="X204" i="3"/>
  <c r="X205" i="3" s="1"/>
  <c r="H204" i="3"/>
  <c r="H205" i="3" s="1"/>
  <c r="M204" i="3"/>
  <c r="M205" i="3" s="1"/>
  <c r="V5" i="3"/>
  <c r="V6" i="3" s="1"/>
  <c r="R5" i="3"/>
  <c r="R6" i="3" s="1"/>
  <c r="N5" i="3"/>
  <c r="N6" i="3" s="1"/>
  <c r="J5" i="3"/>
  <c r="J6" i="3" s="1"/>
  <c r="F5" i="3"/>
  <c r="F6" i="3" s="1"/>
  <c r="T5" i="3"/>
  <c r="T6" i="3" s="1"/>
  <c r="H5" i="3"/>
  <c r="H6" i="3" s="1"/>
  <c r="O5" i="3"/>
  <c r="O6" i="3" s="1"/>
  <c r="G5" i="3"/>
  <c r="G6" i="3" s="1"/>
  <c r="U5" i="3"/>
  <c r="U6" i="3" s="1"/>
  <c r="Q5" i="3"/>
  <c r="Q6" i="3" s="1"/>
  <c r="M5" i="3"/>
  <c r="M6" i="3" s="1"/>
  <c r="I5" i="3"/>
  <c r="I6" i="3" s="1"/>
  <c r="E5" i="3"/>
  <c r="E6" i="3" s="1"/>
  <c r="E7" i="3" s="1"/>
  <c r="P5" i="3"/>
  <c r="P6" i="3" s="1"/>
  <c r="L5" i="3"/>
  <c r="L6" i="3" s="1"/>
  <c r="W5" i="3"/>
  <c r="W6" i="3" s="1"/>
  <c r="K5" i="3"/>
  <c r="K6" i="3" s="1"/>
  <c r="X5" i="3"/>
  <c r="X6" i="3" s="1"/>
  <c r="S5" i="3"/>
  <c r="S6" i="3" s="1"/>
  <c r="S4" i="4"/>
  <c r="R46" i="4"/>
  <c r="B13" i="1" s="1"/>
  <c r="T80" i="3" l="1"/>
  <c r="U80" i="3" s="1"/>
  <c r="V80" i="3" s="1"/>
  <c r="W80" i="3" s="1"/>
  <c r="X80" i="3" s="1"/>
  <c r="C80" i="3" s="1"/>
  <c r="T14" i="4" s="1"/>
  <c r="M297" i="3"/>
  <c r="N297" i="3" s="1"/>
  <c r="O297" i="3" s="1"/>
  <c r="P297" i="3" s="1"/>
  <c r="Q297" i="3" s="1"/>
  <c r="R297" i="3" s="1"/>
  <c r="S297" i="3" s="1"/>
  <c r="T297" i="3" s="1"/>
  <c r="U297" i="3" s="1"/>
  <c r="V297" i="3" s="1"/>
  <c r="W297" i="3" s="1"/>
  <c r="X297" i="3" s="1"/>
  <c r="C297" i="3" s="1"/>
  <c r="T45" i="4" s="1"/>
  <c r="F192" i="3"/>
  <c r="G192" i="3" s="1"/>
  <c r="H192" i="3" s="1"/>
  <c r="I192" i="3" s="1"/>
  <c r="J192" i="3" s="1"/>
  <c r="K192" i="3" s="1"/>
  <c r="L192" i="3" s="1"/>
  <c r="M192" i="3" s="1"/>
  <c r="N192" i="3" s="1"/>
  <c r="O192" i="3" s="1"/>
  <c r="P192" i="3" s="1"/>
  <c r="Q192" i="3" s="1"/>
  <c r="R192" i="3" s="1"/>
  <c r="S192" i="3" s="1"/>
  <c r="T192" i="3" s="1"/>
  <c r="U192" i="3" s="1"/>
  <c r="V192" i="3" s="1"/>
  <c r="W192" i="3" s="1"/>
  <c r="X192" i="3" s="1"/>
  <c r="C192" i="3" s="1"/>
  <c r="T30" i="4" s="1"/>
  <c r="Z30" i="4" s="1"/>
  <c r="G73" i="3"/>
  <c r="F45" i="3"/>
  <c r="G45" i="3" s="1"/>
  <c r="H45" i="3" s="1"/>
  <c r="I45" i="3" s="1"/>
  <c r="J45" i="3" s="1"/>
  <c r="K45" i="3" s="1"/>
  <c r="L45" i="3" s="1"/>
  <c r="M45" i="3" s="1"/>
  <c r="N45" i="3" s="1"/>
  <c r="O45" i="3" s="1"/>
  <c r="P45" i="3" s="1"/>
  <c r="Q45" i="3" s="1"/>
  <c r="R45" i="3" s="1"/>
  <c r="S45" i="3" s="1"/>
  <c r="T45" i="3" s="1"/>
  <c r="U45" i="3" s="1"/>
  <c r="V45" i="3" s="1"/>
  <c r="W45" i="3" s="1"/>
  <c r="X45" i="3" s="1"/>
  <c r="C45" i="3" s="1"/>
  <c r="T9" i="4" s="1"/>
  <c r="Z9" i="4" s="1"/>
  <c r="Z45" i="4"/>
  <c r="H24" i="3"/>
  <c r="I24" i="3" s="1"/>
  <c r="J24" i="3" s="1"/>
  <c r="K24" i="3" s="1"/>
  <c r="L24" i="3" s="1"/>
  <c r="M24" i="3" s="1"/>
  <c r="N24" i="3" s="1"/>
  <c r="O24" i="3" s="1"/>
  <c r="P24" i="3" s="1"/>
  <c r="Q24" i="3" s="1"/>
  <c r="R24" i="3" s="1"/>
  <c r="S24" i="3" s="1"/>
  <c r="T24" i="3" s="1"/>
  <c r="U24" i="3" s="1"/>
  <c r="V24" i="3" s="1"/>
  <c r="W24" i="3" s="1"/>
  <c r="X24" i="3" s="1"/>
  <c r="C24" i="3" s="1"/>
  <c r="T6" i="4" s="1"/>
  <c r="Z6" i="4" s="1"/>
  <c r="H73" i="3"/>
  <c r="I73" i="3" s="1"/>
  <c r="J73" i="3" s="1"/>
  <c r="K73" i="3" s="1"/>
  <c r="L73" i="3" s="1"/>
  <c r="M73" i="3" s="1"/>
  <c r="N73" i="3" s="1"/>
  <c r="O73" i="3" s="1"/>
  <c r="P73" i="3" s="1"/>
  <c r="Q73" i="3" s="1"/>
  <c r="R73" i="3" s="1"/>
  <c r="S73" i="3" s="1"/>
  <c r="T73" i="3" s="1"/>
  <c r="U73" i="3" s="1"/>
  <c r="V73" i="3" s="1"/>
  <c r="W73" i="3" s="1"/>
  <c r="X73" i="3" s="1"/>
  <c r="C73" i="3" s="1"/>
  <c r="T13" i="4" s="1"/>
  <c r="Z13" i="4" s="1"/>
  <c r="Z14" i="4"/>
  <c r="G143" i="3"/>
  <c r="H143" i="3" s="1"/>
  <c r="I143" i="3" s="1"/>
  <c r="J143" i="3" s="1"/>
  <c r="K143" i="3" s="1"/>
  <c r="L143" i="3" s="1"/>
  <c r="M143" i="3" s="1"/>
  <c r="N143" i="3" s="1"/>
  <c r="O143" i="3" s="1"/>
  <c r="P143" i="3" s="1"/>
  <c r="Q143" i="3" s="1"/>
  <c r="R143" i="3" s="1"/>
  <c r="S143" i="3" s="1"/>
  <c r="T143" i="3" s="1"/>
  <c r="U143" i="3" s="1"/>
  <c r="V143" i="3" s="1"/>
  <c r="W143" i="3" s="1"/>
  <c r="X143" i="3" s="1"/>
  <c r="C143" i="3" s="1"/>
  <c r="T23" i="4" s="1"/>
  <c r="Z23" i="4" s="1"/>
  <c r="F136" i="3"/>
  <c r="G136" i="3" s="1"/>
  <c r="H136" i="3" s="1"/>
  <c r="I136" i="3" s="1"/>
  <c r="J136" i="3" s="1"/>
  <c r="K136" i="3" s="1"/>
  <c r="L136" i="3" s="1"/>
  <c r="M136" i="3" s="1"/>
  <c r="N136" i="3" s="1"/>
  <c r="O136" i="3" s="1"/>
  <c r="P136" i="3" s="1"/>
  <c r="Q136" i="3" s="1"/>
  <c r="R136" i="3" s="1"/>
  <c r="S136" i="3" s="1"/>
  <c r="T136" i="3" s="1"/>
  <c r="U136" i="3" s="1"/>
  <c r="V136" i="3" s="1"/>
  <c r="W136" i="3" s="1"/>
  <c r="X136" i="3" s="1"/>
  <c r="C136" i="3" s="1"/>
  <c r="T22" i="4" s="1"/>
  <c r="Z22" i="4" s="1"/>
  <c r="F276" i="3"/>
  <c r="G276" i="3" s="1"/>
  <c r="H276" i="3" s="1"/>
  <c r="I276" i="3" s="1"/>
  <c r="J276" i="3" s="1"/>
  <c r="K276" i="3" s="1"/>
  <c r="L276" i="3" s="1"/>
  <c r="M276" i="3" s="1"/>
  <c r="N276" i="3" s="1"/>
  <c r="O276" i="3" s="1"/>
  <c r="P276" i="3" s="1"/>
  <c r="Q276" i="3" s="1"/>
  <c r="R276" i="3" s="1"/>
  <c r="S276" i="3" s="1"/>
  <c r="T276" i="3" s="1"/>
  <c r="U276" i="3" s="1"/>
  <c r="V276" i="3" s="1"/>
  <c r="W276" i="3" s="1"/>
  <c r="X276" i="3" s="1"/>
  <c r="C276" i="3" s="1"/>
  <c r="T42" i="4" s="1"/>
  <c r="Z42" i="4" s="1"/>
  <c r="F178" i="3"/>
  <c r="G178" i="3" s="1"/>
  <c r="H178" i="3" s="1"/>
  <c r="I178" i="3" s="1"/>
  <c r="J178" i="3" s="1"/>
  <c r="K178" i="3" s="1"/>
  <c r="L178" i="3" s="1"/>
  <c r="M178" i="3" s="1"/>
  <c r="N178" i="3" s="1"/>
  <c r="O178" i="3" s="1"/>
  <c r="P178" i="3" s="1"/>
  <c r="Q178" i="3" s="1"/>
  <c r="R178" i="3" s="1"/>
  <c r="S178" i="3" s="1"/>
  <c r="T178" i="3" s="1"/>
  <c r="U178" i="3" s="1"/>
  <c r="V178" i="3" s="1"/>
  <c r="W178" i="3" s="1"/>
  <c r="X178" i="3" s="1"/>
  <c r="C178" i="3" s="1"/>
  <c r="T28" i="4" s="1"/>
  <c r="Z28" i="4" s="1"/>
  <c r="F122" i="3"/>
  <c r="G122" i="3" s="1"/>
  <c r="H122" i="3" s="1"/>
  <c r="I122" i="3" s="1"/>
  <c r="J122" i="3" s="1"/>
  <c r="K122" i="3" s="1"/>
  <c r="L122" i="3" s="1"/>
  <c r="M122" i="3" s="1"/>
  <c r="N122" i="3" s="1"/>
  <c r="O122" i="3" s="1"/>
  <c r="P122" i="3" s="1"/>
  <c r="Q122" i="3" s="1"/>
  <c r="R122" i="3" s="1"/>
  <c r="S122" i="3" s="1"/>
  <c r="T122" i="3" s="1"/>
  <c r="U122" i="3" s="1"/>
  <c r="V122" i="3" s="1"/>
  <c r="W122" i="3" s="1"/>
  <c r="X122" i="3" s="1"/>
  <c r="C122" i="3" s="1"/>
  <c r="T20" i="4" s="1"/>
  <c r="Z20" i="4" s="1"/>
  <c r="G31" i="3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X31" i="3" s="1"/>
  <c r="C31" i="3" s="1"/>
  <c r="T7" i="4" s="1"/>
  <c r="Z7" i="4" s="1"/>
  <c r="G255" i="3"/>
  <c r="H255" i="3" s="1"/>
  <c r="I255" i="3" s="1"/>
  <c r="J255" i="3" s="1"/>
  <c r="K255" i="3" s="1"/>
  <c r="L255" i="3" s="1"/>
  <c r="M255" i="3" s="1"/>
  <c r="N255" i="3" s="1"/>
  <c r="O255" i="3" s="1"/>
  <c r="P255" i="3" s="1"/>
  <c r="Q255" i="3" s="1"/>
  <c r="R255" i="3" s="1"/>
  <c r="S255" i="3" s="1"/>
  <c r="T255" i="3" s="1"/>
  <c r="U255" i="3" s="1"/>
  <c r="V255" i="3" s="1"/>
  <c r="W255" i="3" s="1"/>
  <c r="X255" i="3" s="1"/>
  <c r="C255" i="3" s="1"/>
  <c r="T39" i="4" s="1"/>
  <c r="Z39" i="4" s="1"/>
  <c r="F87" i="3"/>
  <c r="G87" i="3" s="1"/>
  <c r="H87" i="3" s="1"/>
  <c r="I87" i="3" s="1"/>
  <c r="J87" i="3" s="1"/>
  <c r="K87" i="3" s="1"/>
  <c r="L87" i="3" s="1"/>
  <c r="M87" i="3" s="1"/>
  <c r="N87" i="3" s="1"/>
  <c r="O87" i="3" s="1"/>
  <c r="P87" i="3" s="1"/>
  <c r="Q87" i="3" s="1"/>
  <c r="R87" i="3" s="1"/>
  <c r="S87" i="3" s="1"/>
  <c r="T87" i="3" s="1"/>
  <c r="U87" i="3" s="1"/>
  <c r="V87" i="3" s="1"/>
  <c r="W87" i="3" s="1"/>
  <c r="X87" i="3" s="1"/>
  <c r="C87" i="3" s="1"/>
  <c r="T15" i="4" s="1"/>
  <c r="Z15" i="4" s="1"/>
  <c r="F38" i="3"/>
  <c r="F17" i="3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T17" i="3" s="1"/>
  <c r="U17" i="3" s="1"/>
  <c r="V17" i="3" s="1"/>
  <c r="W17" i="3" s="1"/>
  <c r="X17" i="3" s="1"/>
  <c r="C17" i="3" s="1"/>
  <c r="T5" i="4" s="1"/>
  <c r="Z5" i="4" s="1"/>
  <c r="G101" i="3"/>
  <c r="H101" i="3" s="1"/>
  <c r="I101" i="3" s="1"/>
  <c r="J101" i="3" s="1"/>
  <c r="K101" i="3" s="1"/>
  <c r="L101" i="3" s="1"/>
  <c r="M101" i="3" s="1"/>
  <c r="N101" i="3" s="1"/>
  <c r="O101" i="3" s="1"/>
  <c r="P101" i="3" s="1"/>
  <c r="Q101" i="3" s="1"/>
  <c r="R101" i="3" s="1"/>
  <c r="S101" i="3" s="1"/>
  <c r="T101" i="3" s="1"/>
  <c r="U101" i="3" s="1"/>
  <c r="V101" i="3" s="1"/>
  <c r="W101" i="3" s="1"/>
  <c r="X101" i="3" s="1"/>
  <c r="C101" i="3" s="1"/>
  <c r="T17" i="4" s="1"/>
  <c r="Z17" i="4" s="1"/>
  <c r="F157" i="3"/>
  <c r="G157" i="3" s="1"/>
  <c r="H157" i="3" s="1"/>
  <c r="I157" i="3" s="1"/>
  <c r="J157" i="3" s="1"/>
  <c r="K157" i="3" s="1"/>
  <c r="L157" i="3" s="1"/>
  <c r="M157" i="3" s="1"/>
  <c r="N157" i="3" s="1"/>
  <c r="O157" i="3" s="1"/>
  <c r="P157" i="3" s="1"/>
  <c r="Q157" i="3" s="1"/>
  <c r="R157" i="3" s="1"/>
  <c r="S157" i="3" s="1"/>
  <c r="T157" i="3" s="1"/>
  <c r="U157" i="3" s="1"/>
  <c r="V157" i="3" s="1"/>
  <c r="W157" i="3" s="1"/>
  <c r="X157" i="3" s="1"/>
  <c r="C157" i="3" s="1"/>
  <c r="T25" i="4" s="1"/>
  <c r="Z25" i="4" s="1"/>
  <c r="G38" i="3"/>
  <c r="H38" i="3" s="1"/>
  <c r="I38" i="3" s="1"/>
  <c r="J38" i="3" s="1"/>
  <c r="K38" i="3" s="1"/>
  <c r="L38" i="3" s="1"/>
  <c r="M38" i="3" s="1"/>
  <c r="N38" i="3" s="1"/>
  <c r="O38" i="3" s="1"/>
  <c r="P38" i="3" s="1"/>
  <c r="Q38" i="3" s="1"/>
  <c r="R38" i="3" s="1"/>
  <c r="S38" i="3" s="1"/>
  <c r="T38" i="3" s="1"/>
  <c r="U38" i="3" s="1"/>
  <c r="V38" i="3" s="1"/>
  <c r="W38" i="3" s="1"/>
  <c r="X38" i="3" s="1"/>
  <c r="C38" i="3" s="1"/>
  <c r="T8" i="4" s="1"/>
  <c r="Z8" i="4" s="1"/>
  <c r="F213" i="3"/>
  <c r="G213" i="3" s="1"/>
  <c r="H213" i="3" s="1"/>
  <c r="I213" i="3" s="1"/>
  <c r="J213" i="3" s="1"/>
  <c r="K213" i="3" s="1"/>
  <c r="L213" i="3" s="1"/>
  <c r="M213" i="3" s="1"/>
  <c r="N213" i="3" s="1"/>
  <c r="O213" i="3" s="1"/>
  <c r="P213" i="3" s="1"/>
  <c r="Q213" i="3" s="1"/>
  <c r="R213" i="3" s="1"/>
  <c r="S213" i="3" s="1"/>
  <c r="T213" i="3" s="1"/>
  <c r="U213" i="3" s="1"/>
  <c r="V213" i="3" s="1"/>
  <c r="W213" i="3" s="1"/>
  <c r="X213" i="3" s="1"/>
  <c r="C213" i="3" s="1"/>
  <c r="T33" i="4" s="1"/>
  <c r="Z33" i="4" s="1"/>
  <c r="F248" i="3"/>
  <c r="G248" i="3" s="1"/>
  <c r="H248" i="3" s="1"/>
  <c r="I248" i="3" s="1"/>
  <c r="J248" i="3" s="1"/>
  <c r="K248" i="3" s="1"/>
  <c r="L248" i="3" s="1"/>
  <c r="M248" i="3" s="1"/>
  <c r="N248" i="3" s="1"/>
  <c r="O248" i="3" s="1"/>
  <c r="P248" i="3" s="1"/>
  <c r="Q248" i="3" s="1"/>
  <c r="R248" i="3" s="1"/>
  <c r="S248" i="3" s="1"/>
  <c r="T248" i="3" s="1"/>
  <c r="U248" i="3" s="1"/>
  <c r="V248" i="3" s="1"/>
  <c r="W248" i="3" s="1"/>
  <c r="X248" i="3" s="1"/>
  <c r="C248" i="3" s="1"/>
  <c r="T38" i="4" s="1"/>
  <c r="Z38" i="4" s="1"/>
  <c r="G150" i="3"/>
  <c r="H150" i="3" s="1"/>
  <c r="I150" i="3" s="1"/>
  <c r="J150" i="3" s="1"/>
  <c r="K150" i="3" s="1"/>
  <c r="L150" i="3" s="1"/>
  <c r="M150" i="3" s="1"/>
  <c r="N150" i="3" s="1"/>
  <c r="O150" i="3" s="1"/>
  <c r="P150" i="3" s="1"/>
  <c r="Q150" i="3" s="1"/>
  <c r="R150" i="3" s="1"/>
  <c r="S150" i="3" s="1"/>
  <c r="T150" i="3" s="1"/>
  <c r="U150" i="3" s="1"/>
  <c r="V150" i="3" s="1"/>
  <c r="W150" i="3" s="1"/>
  <c r="X150" i="3" s="1"/>
  <c r="C150" i="3" s="1"/>
  <c r="T24" i="4" s="1"/>
  <c r="Z24" i="4" s="1"/>
  <c r="F269" i="3"/>
  <c r="G269" i="3" s="1"/>
  <c r="H269" i="3" s="1"/>
  <c r="I269" i="3" s="1"/>
  <c r="J269" i="3" s="1"/>
  <c r="K269" i="3" s="1"/>
  <c r="L269" i="3" s="1"/>
  <c r="M269" i="3" s="1"/>
  <c r="N269" i="3" s="1"/>
  <c r="O269" i="3" s="1"/>
  <c r="P269" i="3" s="1"/>
  <c r="Q269" i="3" s="1"/>
  <c r="R269" i="3" s="1"/>
  <c r="S269" i="3" s="1"/>
  <c r="T269" i="3" s="1"/>
  <c r="U269" i="3" s="1"/>
  <c r="V269" i="3" s="1"/>
  <c r="W269" i="3" s="1"/>
  <c r="X269" i="3" s="1"/>
  <c r="C269" i="3" s="1"/>
  <c r="T41" i="4" s="1"/>
  <c r="Z41" i="4" s="1"/>
  <c r="F199" i="3"/>
  <c r="G199" i="3" s="1"/>
  <c r="H199" i="3" s="1"/>
  <c r="I199" i="3" s="1"/>
  <c r="J199" i="3" s="1"/>
  <c r="K199" i="3" s="1"/>
  <c r="L199" i="3" s="1"/>
  <c r="M199" i="3" s="1"/>
  <c r="N199" i="3" s="1"/>
  <c r="O199" i="3" s="1"/>
  <c r="P199" i="3" s="1"/>
  <c r="Q199" i="3" s="1"/>
  <c r="R199" i="3" s="1"/>
  <c r="S199" i="3" s="1"/>
  <c r="T199" i="3" s="1"/>
  <c r="U199" i="3" s="1"/>
  <c r="V199" i="3" s="1"/>
  <c r="W199" i="3" s="1"/>
  <c r="X199" i="3" s="1"/>
  <c r="C199" i="3" s="1"/>
  <c r="T31" i="4" s="1"/>
  <c r="Z31" i="4" s="1"/>
  <c r="F59" i="3"/>
  <c r="G59" i="3" s="1"/>
  <c r="H59" i="3" s="1"/>
  <c r="I59" i="3" s="1"/>
  <c r="J59" i="3" s="1"/>
  <c r="K59" i="3" s="1"/>
  <c r="L59" i="3" s="1"/>
  <c r="M59" i="3" s="1"/>
  <c r="N59" i="3" s="1"/>
  <c r="O59" i="3" s="1"/>
  <c r="P59" i="3" s="1"/>
  <c r="Q59" i="3" s="1"/>
  <c r="R59" i="3" s="1"/>
  <c r="S59" i="3" s="1"/>
  <c r="T59" i="3" s="1"/>
  <c r="U59" i="3" s="1"/>
  <c r="V59" i="3" s="1"/>
  <c r="W59" i="3" s="1"/>
  <c r="X59" i="3" s="1"/>
  <c r="C59" i="3" s="1"/>
  <c r="T11" i="4" s="1"/>
  <c r="Z11" i="4" s="1"/>
  <c r="F290" i="3"/>
  <c r="G290" i="3" s="1"/>
  <c r="H290" i="3" s="1"/>
  <c r="I290" i="3" s="1"/>
  <c r="J290" i="3" s="1"/>
  <c r="K290" i="3" s="1"/>
  <c r="L290" i="3" s="1"/>
  <c r="M290" i="3" s="1"/>
  <c r="N290" i="3" s="1"/>
  <c r="O290" i="3" s="1"/>
  <c r="P290" i="3" s="1"/>
  <c r="Q290" i="3" s="1"/>
  <c r="R290" i="3" s="1"/>
  <c r="S290" i="3" s="1"/>
  <c r="T290" i="3" s="1"/>
  <c r="U290" i="3" s="1"/>
  <c r="V290" i="3" s="1"/>
  <c r="W290" i="3" s="1"/>
  <c r="X290" i="3" s="1"/>
  <c r="C290" i="3" s="1"/>
  <c r="T44" i="4" s="1"/>
  <c r="Z44" i="4" s="1"/>
  <c r="F164" i="3"/>
  <c r="G164" i="3" s="1"/>
  <c r="H164" i="3" s="1"/>
  <c r="I164" i="3" s="1"/>
  <c r="J164" i="3" s="1"/>
  <c r="K164" i="3" s="1"/>
  <c r="L164" i="3" s="1"/>
  <c r="M164" i="3" s="1"/>
  <c r="N164" i="3" s="1"/>
  <c r="O164" i="3" s="1"/>
  <c r="P164" i="3" s="1"/>
  <c r="Q164" i="3" s="1"/>
  <c r="R164" i="3" s="1"/>
  <c r="S164" i="3" s="1"/>
  <c r="T164" i="3" s="1"/>
  <c r="U164" i="3" s="1"/>
  <c r="V164" i="3" s="1"/>
  <c r="W164" i="3" s="1"/>
  <c r="X164" i="3" s="1"/>
  <c r="C164" i="3" s="1"/>
  <c r="T26" i="4" s="1"/>
  <c r="Z26" i="4" s="1"/>
  <c r="F94" i="3"/>
  <c r="G94" i="3" s="1"/>
  <c r="H94" i="3" s="1"/>
  <c r="I94" i="3" s="1"/>
  <c r="J94" i="3" s="1"/>
  <c r="K94" i="3" s="1"/>
  <c r="L94" i="3" s="1"/>
  <c r="M94" i="3" s="1"/>
  <c r="N94" i="3" s="1"/>
  <c r="O94" i="3" s="1"/>
  <c r="P94" i="3" s="1"/>
  <c r="Q94" i="3" s="1"/>
  <c r="R94" i="3" s="1"/>
  <c r="S94" i="3" s="1"/>
  <c r="T94" i="3" s="1"/>
  <c r="U94" i="3" s="1"/>
  <c r="V94" i="3" s="1"/>
  <c r="W94" i="3" s="1"/>
  <c r="X94" i="3" s="1"/>
  <c r="C94" i="3" s="1"/>
  <c r="T16" i="4" s="1"/>
  <c r="Z16" i="4" s="1"/>
  <c r="F129" i="3"/>
  <c r="G129" i="3" s="1"/>
  <c r="H129" i="3" s="1"/>
  <c r="I129" i="3" s="1"/>
  <c r="J129" i="3" s="1"/>
  <c r="K129" i="3" s="1"/>
  <c r="L129" i="3" s="1"/>
  <c r="M129" i="3" s="1"/>
  <c r="N129" i="3" s="1"/>
  <c r="O129" i="3" s="1"/>
  <c r="P129" i="3" s="1"/>
  <c r="Q129" i="3" s="1"/>
  <c r="R129" i="3" s="1"/>
  <c r="S129" i="3" s="1"/>
  <c r="T129" i="3" s="1"/>
  <c r="U129" i="3" s="1"/>
  <c r="V129" i="3" s="1"/>
  <c r="W129" i="3" s="1"/>
  <c r="X129" i="3" s="1"/>
  <c r="C129" i="3" s="1"/>
  <c r="T21" i="4" s="1"/>
  <c r="Z21" i="4" s="1"/>
  <c r="G241" i="3"/>
  <c r="H241" i="3" s="1"/>
  <c r="I241" i="3" s="1"/>
  <c r="J241" i="3" s="1"/>
  <c r="K241" i="3" s="1"/>
  <c r="L241" i="3" s="1"/>
  <c r="M241" i="3" s="1"/>
  <c r="N241" i="3" s="1"/>
  <c r="O241" i="3" s="1"/>
  <c r="P241" i="3" s="1"/>
  <c r="Q241" i="3" s="1"/>
  <c r="R241" i="3" s="1"/>
  <c r="S241" i="3" s="1"/>
  <c r="T241" i="3" s="1"/>
  <c r="U241" i="3" s="1"/>
  <c r="V241" i="3" s="1"/>
  <c r="W241" i="3" s="1"/>
  <c r="X241" i="3" s="1"/>
  <c r="C241" i="3" s="1"/>
  <c r="T37" i="4" s="1"/>
  <c r="Z37" i="4" s="1"/>
  <c r="F185" i="3"/>
  <c r="G185" i="3" s="1"/>
  <c r="H185" i="3" s="1"/>
  <c r="I185" i="3" s="1"/>
  <c r="J185" i="3" s="1"/>
  <c r="K185" i="3" s="1"/>
  <c r="L185" i="3" s="1"/>
  <c r="M185" i="3" s="1"/>
  <c r="N185" i="3" s="1"/>
  <c r="O185" i="3" s="1"/>
  <c r="P185" i="3" s="1"/>
  <c r="Q185" i="3" s="1"/>
  <c r="R185" i="3" s="1"/>
  <c r="S185" i="3" s="1"/>
  <c r="T185" i="3" s="1"/>
  <c r="U185" i="3" s="1"/>
  <c r="V185" i="3" s="1"/>
  <c r="W185" i="3" s="1"/>
  <c r="X185" i="3" s="1"/>
  <c r="C185" i="3" s="1"/>
  <c r="T29" i="4" s="1"/>
  <c r="Z29" i="4" s="1"/>
  <c r="F66" i="3"/>
  <c r="G66" i="3" s="1"/>
  <c r="H66" i="3" s="1"/>
  <c r="I66" i="3" s="1"/>
  <c r="J66" i="3" s="1"/>
  <c r="K66" i="3" s="1"/>
  <c r="L66" i="3" s="1"/>
  <c r="M66" i="3" s="1"/>
  <c r="N66" i="3" s="1"/>
  <c r="O66" i="3" s="1"/>
  <c r="P66" i="3" s="1"/>
  <c r="Q66" i="3" s="1"/>
  <c r="R66" i="3" s="1"/>
  <c r="S66" i="3" s="1"/>
  <c r="T66" i="3" s="1"/>
  <c r="U66" i="3" s="1"/>
  <c r="V66" i="3" s="1"/>
  <c r="W66" i="3" s="1"/>
  <c r="X66" i="3" s="1"/>
  <c r="C66" i="3" s="1"/>
  <c r="T12" i="4" s="1"/>
  <c r="Z12" i="4" s="1"/>
  <c r="F171" i="3"/>
  <c r="G171" i="3" s="1"/>
  <c r="H171" i="3" s="1"/>
  <c r="I171" i="3" s="1"/>
  <c r="J171" i="3" s="1"/>
  <c r="K171" i="3" s="1"/>
  <c r="L171" i="3" s="1"/>
  <c r="M171" i="3" s="1"/>
  <c r="N171" i="3" s="1"/>
  <c r="O171" i="3" s="1"/>
  <c r="P171" i="3" s="1"/>
  <c r="Q171" i="3" s="1"/>
  <c r="R171" i="3" s="1"/>
  <c r="S171" i="3" s="1"/>
  <c r="T171" i="3" s="1"/>
  <c r="U171" i="3" s="1"/>
  <c r="V171" i="3" s="1"/>
  <c r="W171" i="3" s="1"/>
  <c r="X171" i="3" s="1"/>
  <c r="C171" i="3" s="1"/>
  <c r="T27" i="4" s="1"/>
  <c r="Z27" i="4" s="1"/>
  <c r="G227" i="3"/>
  <c r="H227" i="3" s="1"/>
  <c r="I227" i="3" s="1"/>
  <c r="J227" i="3" s="1"/>
  <c r="K227" i="3" s="1"/>
  <c r="L227" i="3" s="1"/>
  <c r="M227" i="3" s="1"/>
  <c r="N227" i="3" s="1"/>
  <c r="O227" i="3" s="1"/>
  <c r="P227" i="3" s="1"/>
  <c r="Q227" i="3" s="1"/>
  <c r="R227" i="3" s="1"/>
  <c r="S227" i="3" s="1"/>
  <c r="T227" i="3" s="1"/>
  <c r="U227" i="3" s="1"/>
  <c r="V227" i="3" s="1"/>
  <c r="W227" i="3" s="1"/>
  <c r="X227" i="3" s="1"/>
  <c r="C227" i="3" s="1"/>
  <c r="T35" i="4" s="1"/>
  <c r="Z35" i="4" s="1"/>
  <c r="G234" i="3"/>
  <c r="H234" i="3" s="1"/>
  <c r="I234" i="3" s="1"/>
  <c r="J234" i="3" s="1"/>
  <c r="K234" i="3" s="1"/>
  <c r="L234" i="3" s="1"/>
  <c r="M234" i="3" s="1"/>
  <c r="N234" i="3" s="1"/>
  <c r="O234" i="3" s="1"/>
  <c r="P234" i="3" s="1"/>
  <c r="Q234" i="3" s="1"/>
  <c r="R234" i="3" s="1"/>
  <c r="S234" i="3" s="1"/>
  <c r="T234" i="3" s="1"/>
  <c r="U234" i="3" s="1"/>
  <c r="V234" i="3" s="1"/>
  <c r="W234" i="3" s="1"/>
  <c r="X234" i="3" s="1"/>
  <c r="C234" i="3" s="1"/>
  <c r="T36" i="4" s="1"/>
  <c r="Z36" i="4" s="1"/>
  <c r="F206" i="3"/>
  <c r="G206" i="3" s="1"/>
  <c r="H206" i="3" s="1"/>
  <c r="I206" i="3" s="1"/>
  <c r="J206" i="3" s="1"/>
  <c r="K206" i="3" s="1"/>
  <c r="L206" i="3" s="1"/>
  <c r="M206" i="3" s="1"/>
  <c r="N206" i="3" s="1"/>
  <c r="O206" i="3" s="1"/>
  <c r="P206" i="3" s="1"/>
  <c r="Q206" i="3" s="1"/>
  <c r="R206" i="3" s="1"/>
  <c r="S206" i="3" s="1"/>
  <c r="T206" i="3" s="1"/>
  <c r="U206" i="3" s="1"/>
  <c r="V206" i="3" s="1"/>
  <c r="W206" i="3" s="1"/>
  <c r="X206" i="3" s="1"/>
  <c r="C206" i="3" s="1"/>
  <c r="T32" i="4" s="1"/>
  <c r="Z32" i="4" s="1"/>
  <c r="S46" i="4"/>
  <c r="B18" i="1" s="1"/>
  <c r="C8" i="3"/>
  <c r="F283" i="3"/>
  <c r="G283" i="3" s="1"/>
  <c r="H283" i="3" s="1"/>
  <c r="I283" i="3" s="1"/>
  <c r="J283" i="3" s="1"/>
  <c r="K283" i="3" s="1"/>
  <c r="L283" i="3" s="1"/>
  <c r="M283" i="3" s="1"/>
  <c r="N283" i="3" s="1"/>
  <c r="O283" i="3" s="1"/>
  <c r="P283" i="3" s="1"/>
  <c r="Q283" i="3" s="1"/>
  <c r="R283" i="3" s="1"/>
  <c r="S283" i="3" s="1"/>
  <c r="T283" i="3" s="1"/>
  <c r="U283" i="3" s="1"/>
  <c r="V283" i="3" s="1"/>
  <c r="W283" i="3" s="1"/>
  <c r="X283" i="3" s="1"/>
  <c r="C283" i="3" s="1"/>
  <c r="T43" i="4" s="1"/>
  <c r="Z43" i="4" s="1"/>
  <c r="F108" i="3"/>
  <c r="G108" i="3" s="1"/>
  <c r="H108" i="3" s="1"/>
  <c r="I108" i="3" s="1"/>
  <c r="J108" i="3" s="1"/>
  <c r="K108" i="3" s="1"/>
  <c r="L108" i="3" s="1"/>
  <c r="M108" i="3" s="1"/>
  <c r="N108" i="3" s="1"/>
  <c r="O108" i="3" s="1"/>
  <c r="P108" i="3" s="1"/>
  <c r="Q108" i="3" s="1"/>
  <c r="R108" i="3" s="1"/>
  <c r="S108" i="3" s="1"/>
  <c r="T108" i="3" s="1"/>
  <c r="U108" i="3" s="1"/>
  <c r="V108" i="3" s="1"/>
  <c r="W108" i="3" s="1"/>
  <c r="X108" i="3" s="1"/>
  <c r="C108" i="3" s="1"/>
  <c r="T18" i="4" s="1"/>
  <c r="Z18" i="4" s="1"/>
  <c r="F262" i="3"/>
  <c r="G262" i="3" s="1"/>
  <c r="H262" i="3" s="1"/>
  <c r="I262" i="3" s="1"/>
  <c r="J262" i="3" s="1"/>
  <c r="K262" i="3" s="1"/>
  <c r="L262" i="3" s="1"/>
  <c r="M262" i="3" s="1"/>
  <c r="N262" i="3" s="1"/>
  <c r="O262" i="3" s="1"/>
  <c r="P262" i="3" s="1"/>
  <c r="Q262" i="3" s="1"/>
  <c r="R262" i="3" s="1"/>
  <c r="S262" i="3" s="1"/>
  <c r="T262" i="3" s="1"/>
  <c r="U262" i="3" s="1"/>
  <c r="V262" i="3" s="1"/>
  <c r="W262" i="3" s="1"/>
  <c r="X262" i="3" s="1"/>
  <c r="C262" i="3" s="1"/>
  <c r="T40" i="4" s="1"/>
  <c r="Z40" i="4" s="1"/>
  <c r="F52" i="3"/>
  <c r="G52" i="3" s="1"/>
  <c r="H52" i="3" s="1"/>
  <c r="I52" i="3" s="1"/>
  <c r="J52" i="3" s="1"/>
  <c r="K52" i="3" s="1"/>
  <c r="L52" i="3" s="1"/>
  <c r="M52" i="3" s="1"/>
  <c r="N52" i="3" s="1"/>
  <c r="O52" i="3" s="1"/>
  <c r="P52" i="3" s="1"/>
  <c r="Q52" i="3" s="1"/>
  <c r="R52" i="3" s="1"/>
  <c r="S52" i="3" s="1"/>
  <c r="T52" i="3" s="1"/>
  <c r="U52" i="3" s="1"/>
  <c r="V52" i="3" s="1"/>
  <c r="W52" i="3" s="1"/>
  <c r="X52" i="3" s="1"/>
  <c r="C52" i="3" s="1"/>
  <c r="T10" i="4" s="1"/>
  <c r="Z10" i="4" s="1"/>
  <c r="F220" i="3"/>
  <c r="G220" i="3" s="1"/>
  <c r="H220" i="3" s="1"/>
  <c r="I220" i="3" s="1"/>
  <c r="J220" i="3" s="1"/>
  <c r="K220" i="3" s="1"/>
  <c r="L220" i="3" s="1"/>
  <c r="M220" i="3" s="1"/>
  <c r="N220" i="3" s="1"/>
  <c r="O220" i="3" s="1"/>
  <c r="P220" i="3" s="1"/>
  <c r="Q220" i="3" s="1"/>
  <c r="R220" i="3" s="1"/>
  <c r="S220" i="3" s="1"/>
  <c r="T220" i="3" s="1"/>
  <c r="U220" i="3" s="1"/>
  <c r="V220" i="3" s="1"/>
  <c r="W220" i="3" s="1"/>
  <c r="X220" i="3" s="1"/>
  <c r="C220" i="3" s="1"/>
  <c r="T34" i="4" s="1"/>
  <c r="Z34" i="4" s="1"/>
  <c r="F115" i="3"/>
  <c r="G115" i="3" s="1"/>
  <c r="H115" i="3" s="1"/>
  <c r="I115" i="3" s="1"/>
  <c r="J115" i="3" s="1"/>
  <c r="K115" i="3" s="1"/>
  <c r="L115" i="3" s="1"/>
  <c r="M115" i="3" s="1"/>
  <c r="N115" i="3" s="1"/>
  <c r="O115" i="3" s="1"/>
  <c r="P115" i="3" s="1"/>
  <c r="Q115" i="3" s="1"/>
  <c r="R115" i="3" s="1"/>
  <c r="S115" i="3" s="1"/>
  <c r="T115" i="3" s="1"/>
  <c r="U115" i="3" s="1"/>
  <c r="V115" i="3" s="1"/>
  <c r="W115" i="3" s="1"/>
  <c r="X115" i="3" s="1"/>
  <c r="C115" i="3" s="1"/>
  <c r="T19" i="4" s="1"/>
  <c r="Z19" i="4" s="1"/>
  <c r="F7" i="3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C7" i="3" s="1"/>
  <c r="X4" i="4" s="1"/>
  <c r="X46" i="4" l="1"/>
  <c r="B11" i="1" s="1"/>
  <c r="W8" i="3"/>
  <c r="W9" i="3" s="1"/>
  <c r="S8" i="3"/>
  <c r="S9" i="3" s="1"/>
  <c r="O8" i="3"/>
  <c r="O9" i="3" s="1"/>
  <c r="K8" i="3"/>
  <c r="K9" i="3" s="1"/>
  <c r="G8" i="3"/>
  <c r="G9" i="3" s="1"/>
  <c r="T8" i="3"/>
  <c r="T9" i="3" s="1"/>
  <c r="H8" i="3"/>
  <c r="H9" i="3" s="1"/>
  <c r="V8" i="3"/>
  <c r="V9" i="3" s="1"/>
  <c r="R8" i="3"/>
  <c r="R9" i="3" s="1"/>
  <c r="N8" i="3"/>
  <c r="N9" i="3" s="1"/>
  <c r="J8" i="3"/>
  <c r="J9" i="3" s="1"/>
  <c r="F8" i="3"/>
  <c r="F9" i="3" s="1"/>
  <c r="X8" i="3"/>
  <c r="X9" i="3" s="1"/>
  <c r="L8" i="3"/>
  <c r="L9" i="3" s="1"/>
  <c r="U8" i="3"/>
  <c r="U9" i="3" s="1"/>
  <c r="Q8" i="3"/>
  <c r="Q9" i="3" s="1"/>
  <c r="M8" i="3"/>
  <c r="M9" i="3" s="1"/>
  <c r="I8" i="3"/>
  <c r="I9" i="3" s="1"/>
  <c r="E8" i="3"/>
  <c r="E9" i="3" s="1"/>
  <c r="E10" i="3" s="1"/>
  <c r="P8" i="3"/>
  <c r="P9" i="3" s="1"/>
  <c r="F10" i="3" l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C10" i="3" s="1"/>
  <c r="T4" i="4" s="1"/>
  <c r="T46" i="4" l="1"/>
  <c r="B19" i="1" s="1"/>
  <c r="Z4" i="4"/>
  <c r="Z46" i="4" s="1"/>
  <c r="B20" i="1" s="1"/>
</calcChain>
</file>

<file path=xl/sharedStrings.xml><?xml version="1.0" encoding="utf-8"?>
<sst xmlns="http://schemas.openxmlformats.org/spreadsheetml/2006/main" count="398" uniqueCount="149">
  <si>
    <t>diskonta likme</t>
  </si>
  <si>
    <t>periods (gads)</t>
  </si>
  <si>
    <t>Kopējās investīcijas, EUR</t>
  </si>
  <si>
    <t>Uzturēšanas izdevumi, EUR/gadā</t>
  </si>
  <si>
    <t>(1)</t>
  </si>
  <si>
    <t>(2)</t>
  </si>
  <si>
    <t>(3)</t>
  </si>
  <si>
    <t>(4)=(1)-(2)-(3)</t>
  </si>
  <si>
    <t>t.sk. jauno uzņēmumu skaits</t>
  </si>
  <si>
    <t>Net Present Value (NPV)</t>
  </si>
  <si>
    <t>Total NPV</t>
  </si>
  <si>
    <t>Novads42</t>
  </si>
  <si>
    <t>ATVK42_C</t>
  </si>
  <si>
    <t>Ādažu novads</t>
  </si>
  <si>
    <t>804400</t>
  </si>
  <si>
    <t>Aizkraukles novads</t>
  </si>
  <si>
    <t>320200</t>
  </si>
  <si>
    <t>Alūksnes novads</t>
  </si>
  <si>
    <t>360200</t>
  </si>
  <si>
    <t>Augšdaugavas novads</t>
  </si>
  <si>
    <t>440200</t>
  </si>
  <si>
    <t>Balvu novads</t>
  </si>
  <si>
    <t>380200</t>
  </si>
  <si>
    <t>Bauskas novads</t>
  </si>
  <si>
    <t>400200</t>
  </si>
  <si>
    <t>Cēsu novads</t>
  </si>
  <si>
    <t>420200</t>
  </si>
  <si>
    <t>Daugavpils</t>
  </si>
  <si>
    <t>050000</t>
  </si>
  <si>
    <t>Dienvidkurzemes novads</t>
  </si>
  <si>
    <t>640200</t>
  </si>
  <si>
    <t>Dobeles novads</t>
  </si>
  <si>
    <t>460200</t>
  </si>
  <si>
    <t>Gulbenes novads</t>
  </si>
  <si>
    <t>500200</t>
  </si>
  <si>
    <t>Jēkabpils novads</t>
  </si>
  <si>
    <t>560200</t>
  </si>
  <si>
    <t>Jelgava</t>
  </si>
  <si>
    <t>090000</t>
  </si>
  <si>
    <t>Jelgavas novads</t>
  </si>
  <si>
    <t>540200</t>
  </si>
  <si>
    <t>Jūrmala</t>
  </si>
  <si>
    <t>130000</t>
  </si>
  <si>
    <t>Ķekavas novads</t>
  </si>
  <si>
    <t>800800</t>
  </si>
  <si>
    <t>Krāslavas novads</t>
  </si>
  <si>
    <t>600200</t>
  </si>
  <si>
    <t>Kuldīgas novads</t>
  </si>
  <si>
    <t>620200</t>
  </si>
  <si>
    <t>Liepāja</t>
  </si>
  <si>
    <t>170000</t>
  </si>
  <si>
    <t>Limbažu novads</t>
  </si>
  <si>
    <t>660200</t>
  </si>
  <si>
    <t>Līvānu novads</t>
  </si>
  <si>
    <t>761200</t>
  </si>
  <si>
    <t>Ludzas novads</t>
  </si>
  <si>
    <t>680200</t>
  </si>
  <si>
    <t>Madonas novads</t>
  </si>
  <si>
    <t>700200</t>
  </si>
  <si>
    <t>Mārupes novads</t>
  </si>
  <si>
    <t>807600</t>
  </si>
  <si>
    <t>Ogres novads</t>
  </si>
  <si>
    <t>740200</t>
  </si>
  <si>
    <t>Olaines novads</t>
  </si>
  <si>
    <t>801000</t>
  </si>
  <si>
    <t>Preiļu novads</t>
  </si>
  <si>
    <t>760200</t>
  </si>
  <si>
    <t>Rēzekne</t>
  </si>
  <si>
    <t>210000</t>
  </si>
  <si>
    <t>Rēzeknes novads</t>
  </si>
  <si>
    <t>780200</t>
  </si>
  <si>
    <t>Rīga</t>
  </si>
  <si>
    <t>010000</t>
  </si>
  <si>
    <t>Ropažu novads</t>
  </si>
  <si>
    <t>808400</t>
  </si>
  <si>
    <t>Salaspils novads</t>
  </si>
  <si>
    <t>801200</t>
  </si>
  <si>
    <t>Saldus novads</t>
  </si>
  <si>
    <t>840200</t>
  </si>
  <si>
    <t>Saulkrastu novads</t>
  </si>
  <si>
    <t>801400</t>
  </si>
  <si>
    <t>Siguldas novads</t>
  </si>
  <si>
    <t>801600</t>
  </si>
  <si>
    <t>Smiltenes novads</t>
  </si>
  <si>
    <t>941600</t>
  </si>
  <si>
    <t>Talsu novads</t>
  </si>
  <si>
    <t>880200</t>
  </si>
  <si>
    <t>Tukuma novads</t>
  </si>
  <si>
    <t>900200</t>
  </si>
  <si>
    <t>Valkas novads</t>
  </si>
  <si>
    <t>940200</t>
  </si>
  <si>
    <t>Valmieras novads</t>
  </si>
  <si>
    <t>960200</t>
  </si>
  <si>
    <t>Ventspils</t>
  </si>
  <si>
    <t>270000</t>
  </si>
  <si>
    <t>Ventspils novads</t>
  </si>
  <si>
    <t>980200</t>
  </si>
  <si>
    <t>Vidējā maksa vienam jaunam uzņēmumam par piekļuvi internetam (VHCN) 2027.gadā , EUR/mēnesī</t>
  </si>
  <si>
    <t>Vidējais maksas pieaugums vienam uzņēmumam par piekļuvi internetam (VHCN) 2027.gadā, EUR/mēnesī</t>
  </si>
  <si>
    <t>Vidējais maksas pieaugums vienai mājsaimniecībai par piekļuvi internetam (VHCN) 2027.gadā, EUR/mēnesī</t>
  </si>
  <si>
    <t>Iedzīvotāju skaits 2027.gadā</t>
  </si>
  <si>
    <t>POPUL2027</t>
  </si>
  <si>
    <t>Vidējais mājsaimniecības lielums Latvijā (personas)</t>
  </si>
  <si>
    <t>MĀJSAIMNIECĪBAS</t>
  </si>
  <si>
    <t>UZŅĒMUMI</t>
  </si>
  <si>
    <t>JAUNIE UZŅ.</t>
  </si>
  <si>
    <t>Novada jauno 5G torņu skaits Baltajās teritorijās</t>
  </si>
  <si>
    <t>TORNI200</t>
  </si>
  <si>
    <t>Novada jauno 5G torņu skaits (kur nav optikas)</t>
  </si>
  <si>
    <t>TORNI305</t>
  </si>
  <si>
    <t>Vidēji vienas jaunas 5G BS izmaksas, EUR</t>
  </si>
  <si>
    <t>Vidēji viena jauna bāzes staciju torņa izbūve, EUR</t>
  </si>
  <si>
    <t>Vidējais attālums no mobilo sakaru torņa līdz optikas pieslēgumam, km</t>
  </si>
  <si>
    <t>Vidējās viena kilometra optikas ievilkšanas izmaksas, EUR/km</t>
  </si>
  <si>
    <t>Vidējais esošo 4G torņu skaits, ko jāpieslēdz optikai (%)</t>
  </si>
  <si>
    <t>Jauni 5G torņi Baltajās teritorijās (EUR)</t>
  </si>
  <si>
    <t>Jauni 5G torņi, kur nav optikas (EUR)</t>
  </si>
  <si>
    <t>Kopējās investīcijas (EUR)</t>
  </si>
  <si>
    <t>Mājsaimniecību skaits (ko papildus aptvers VHCN 2027.gadā)</t>
  </si>
  <si>
    <t>Vidējais uzturēšanas izdevumu īpatsvars gadā no kopējām investīcijām (%)</t>
  </si>
  <si>
    <t>Kopējās uzturēšanas izmaksas vienā gadā (EUR)</t>
  </si>
  <si>
    <t>Ieņēmumi no uzņēmumiem gadā (EUR)</t>
  </si>
  <si>
    <t>Kopējie ieņēmumi gadā (EUR)</t>
  </si>
  <si>
    <t>Ieņēmumi no māj-saimniecībām gadā (EUR)</t>
  </si>
  <si>
    <t>Jauno uzņēmumu skaits (2027.gadā jeb 10% no 2018.gada skaita)</t>
  </si>
  <si>
    <t>kopējie ieņēmumi gadā</t>
  </si>
  <si>
    <t>uzturēšanas izdevumi gadā</t>
  </si>
  <si>
    <t>Kopējie ieņēmumi 20 gados (EUR)</t>
  </si>
  <si>
    <t>Kopējās uzturēšanas izmaksas 20 gados (EUR)</t>
  </si>
  <si>
    <t>Investīciju nepietiekamība (EUR)</t>
  </si>
  <si>
    <t>Kopējā ieņēmumi gadā, EUR</t>
  </si>
  <si>
    <t>Kopējie ieņēmumi 20 gados, EUR</t>
  </si>
  <si>
    <t>Kopējie uzturēšanas izdevumi 20 gados, EUR</t>
  </si>
  <si>
    <t>t.sk. jauni 5G torņi Baltajās teritorijās (EUR)</t>
  </si>
  <si>
    <t>t.sk. jauni 5G torņi, kur nav optikas (EUR)</t>
  </si>
  <si>
    <t>Soc. ekonom. virzītājspēku  skaits novadā, ko jāpieslēdz optikai</t>
  </si>
  <si>
    <t>Soc. ekonom. virzītājspēku  pieslēgšana optikas maģistrālei (EUR)</t>
  </si>
  <si>
    <t>t.sk. soc. ekonom. Virzītājspēku pieslēgšana optikas maģistrālei (EUR)</t>
  </si>
  <si>
    <t>Korekcijas koeficients, lai novērtētu papildus aptverto mājsamieniecību skaitu</t>
  </si>
  <si>
    <t>Korekcijas koeficients, lai novērtētu papildus aptverto uzņēmumu skaitu</t>
  </si>
  <si>
    <t>Uzņēmumu skaits (ko papildus aptvers VHCN 2027.gadā bez korekcijas)</t>
  </si>
  <si>
    <t>2.scenārijs</t>
  </si>
  <si>
    <t>Iedzīvotāju skaits bez korekcijas (ko papildus aptvers VHCN 2027.gadā)</t>
  </si>
  <si>
    <t>Iedzīvotāju skaits ar korekciju (ko papildus aptvers VHCN 2027.gadā)</t>
  </si>
  <si>
    <t>Uzņēmumu skaits (ko papildus aptvers VHCN 2027.gadā ar korekciju)</t>
  </si>
  <si>
    <t>RCO 41 - Papildu mājsaimniecības ar piekļuvi ļoti augstas jaudas platjoslai (vismaz 100Mbps) – mājsaimniecību skaits</t>
  </si>
  <si>
    <t xml:space="preserve">ROC 42 - Papildu uzņēmumi ar piekļuvi ļoti lielas jaudas platjoslas pakalpojumiem (vismaz 100Mbps) – uzņēmumu skaits </t>
  </si>
  <si>
    <t>RCR 53 - Mājsaimniecības, kuras abonē platjoslas pieslēgumus ļoti lielas jaudas tīklam (vismaz 100Mbps) - mājsaimniecību skaits</t>
  </si>
  <si>
    <t xml:space="preserve">RCR 54 - Uzņēmumi, kas abonē platjoslas pieslēgumus ļoti lielas ietilpības tīklam (vismaz 100Mbps) – uzņēmumu skaits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</si>
</sst>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#,##0.00"/>
    <numFmt numFmtId="165" formatCode="0.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0" fillId="0" borderId="0" xfId="0" applyFont="1"/>
    <xf numFmtId="2" fontId="0" fillId="0" borderId="0" xfId="0" applyNumberFormat="1" applyFont="1"/>
    <xf numFmtId="0" fontId="1" fillId="0" borderId="0" xfId="0" applyFont="1"/>
    <xf numFmtId="1" fontId="0" fillId="0" borderId="0" xfId="0" applyNumberFormat="1"/>
    <xf numFmtId="0" fontId="0" fillId="2" borderId="1" xfId="0" applyFont="1" applyFill="1" applyBorder="1"/>
    <xf numFmtId="164" fontId="1" fillId="0" borderId="0" xfId="0" applyNumberFormat="1" applyFont="1"/>
    <xf numFmtId="0" fontId="3" fillId="0" borderId="0" xfId="0" applyFont="1"/>
    <xf numFmtId="0" fontId="0" fillId="0" borderId="0" xfId="0" quotePrefix="1" applyFont="1"/>
    <xf numFmtId="0" fontId="0" fillId="0" borderId="0" xfId="0" applyFont="1" applyFill="1" applyBorder="1"/>
    <xf numFmtId="165" fontId="0" fillId="0" borderId="0" xfId="0" applyNumberFormat="1"/>
    <xf numFmtId="1" fontId="4" fillId="0" borderId="0" xfId="0" applyNumberFormat="1" applyFont="1"/>
    <xf numFmtId="1" fontId="4" fillId="0" borderId="2" xfId="0" applyNumberFormat="1" applyFont="1" applyBorder="1"/>
    <xf numFmtId="164" fontId="0" fillId="2" borderId="0" xfId="0" applyNumberFormat="1" applyFont="1" applyFill="1"/>
    <xf numFmtId="164" fontId="0" fillId="3" borderId="0" xfId="0" applyNumberFormat="1" applyFont="1" applyFill="1"/>
    <xf numFmtId="49" fontId="0" fillId="0" borderId="0" xfId="0" applyNumberFormat="1"/>
    <xf numFmtId="0" fontId="0" fillId="0" borderId="0" xfId="0" applyAlignment="1">
      <alignment wrapText="1"/>
    </xf>
    <xf numFmtId="1" fontId="1" fillId="0" borderId="0" xfId="0" applyNumberFormat="1" applyFont="1"/>
    <xf numFmtId="3" fontId="0" fillId="2" borderId="1" xfId="0" applyNumberFormat="1" applyFont="1" applyFill="1" applyBorder="1"/>
    <xf numFmtId="3" fontId="0" fillId="0" borderId="0" xfId="0" applyNumberFormat="1"/>
    <xf numFmtId="3" fontId="1" fillId="0" borderId="0" xfId="0" applyNumberFormat="1" applyFont="1"/>
    <xf numFmtId="9" fontId="0" fillId="2" borderId="1" xfId="0" applyNumberFormat="1" applyFont="1" applyFill="1" applyBorder="1"/>
    <xf numFmtId="0" fontId="0" fillId="0" borderId="0" xfId="0" applyAlignment="1">
      <alignment horizontal="left"/>
    </xf>
    <xf numFmtId="0" fontId="0" fillId="4" borderId="0" xfId="0" applyFill="1" applyAlignment="1">
      <alignment wrapText="1"/>
    </xf>
    <xf numFmtId="3" fontId="1" fillId="4" borderId="0" xfId="0" applyNumberFormat="1" applyFont="1" applyFill="1"/>
    <xf numFmtId="0" fontId="0" fillId="5" borderId="0" xfId="0" applyFill="1"/>
    <xf numFmtId="3" fontId="0" fillId="5" borderId="0" xfId="0" applyNumberFormat="1" applyFill="1"/>
    <xf numFmtId="0" fontId="1" fillId="6" borderId="0" xfId="0" applyFont="1" applyFill="1"/>
    <xf numFmtId="0" fontId="0" fillId="6" borderId="0" xfId="0" applyFill="1"/>
    <xf numFmtId="0" fontId="0" fillId="7" borderId="0" xfId="0" applyFill="1" applyAlignment="1">
      <alignment wrapText="1"/>
    </xf>
    <xf numFmtId="0" fontId="1" fillId="7" borderId="0" xfId="0" applyFont="1" applyFill="1"/>
    <xf numFmtId="0" fontId="0" fillId="8" borderId="0" xfId="0" applyFill="1"/>
    <xf numFmtId="3" fontId="0" fillId="8" borderId="0" xfId="0" applyNumberFormat="1" applyFill="1"/>
    <xf numFmtId="0" fontId="0" fillId="9" borderId="0" xfId="0" applyFill="1" applyAlignment="1">
      <alignment wrapText="1"/>
    </xf>
    <xf numFmtId="3" fontId="1" fillId="9" borderId="0" xfId="0" applyNumberFormat="1" applyFont="1" applyFill="1"/>
    <xf numFmtId="164" fontId="1" fillId="0" borderId="0" xfId="0" applyNumberFormat="1" applyFont="1" applyFill="1"/>
    <xf numFmtId="0" fontId="0" fillId="10" borderId="0" xfId="0" applyFill="1"/>
    <xf numFmtId="0" fontId="0" fillId="0" borderId="0" xfId="0" applyFill="1" applyAlignment="1">
      <alignment wrapText="1"/>
    </xf>
    <xf numFmtId="0" fontId="1" fillId="0" borderId="0" xfId="0" applyFont="1" applyFill="1"/>
    <xf numFmtId="0" fontId="0" fillId="0" borderId="0" xfId="0" applyFill="1"/>
    <xf numFmtId="0" fontId="0" fillId="10" borderId="1" xfId="0" applyFont="1" applyFill="1" applyBorder="1"/>
    <xf numFmtId="1" fontId="0" fillId="1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8562E-BC6C-48BF-B6EE-54D6107FC5A2}">
  <dimension ref="A3:I20"/>
  <sheetViews>
    <sheetView tabSelected="1" workbookViewId="0">
      <selection activeCell="D9" sqref="D9"/>
    </sheetView>
  </sheetViews>
  <sheetFormatPr defaultRowHeight="14.4" x14ac:dyDescent="0.3"/>
  <cols>
    <col min="1" max="1" width="12.21875" style="2" customWidth="1"/>
    <col min="2" max="2" width="18.88671875" style="2" customWidth="1"/>
    <col min="3" max="3" width="14.44140625" style="2" customWidth="1"/>
    <col min="4" max="6" width="10.33203125" style="2" customWidth="1"/>
    <col min="7" max="23" width="10.33203125" customWidth="1"/>
    <col min="24" max="24" width="11" customWidth="1"/>
    <col min="26" max="26" width="12" bestFit="1" customWidth="1"/>
  </cols>
  <sheetData>
    <row r="3" spans="1:9" x14ac:dyDescent="0.3">
      <c r="B3" s="4" t="s">
        <v>141</v>
      </c>
      <c r="C3" s="6">
        <f>'2.scen. - Novadi'!$C$46</f>
        <v>128422</v>
      </c>
      <c r="D3" s="2" t="s">
        <v>145</v>
      </c>
    </row>
    <row r="4" spans="1:9" x14ac:dyDescent="0.3">
      <c r="C4" s="6">
        <f>'2.scen. - Novadi'!$G$46+'2.scen. - Novadi'!$H$46</f>
        <v>50593</v>
      </c>
      <c r="D4" s="2" t="s">
        <v>146</v>
      </c>
    </row>
    <row r="5" spans="1:9" x14ac:dyDescent="0.3">
      <c r="C5" s="6">
        <f>'2.scen. - Novadi'!$H$46</f>
        <v>4602</v>
      </c>
      <c r="D5" s="2" t="s">
        <v>8</v>
      </c>
    </row>
    <row r="7" spans="1:9" x14ac:dyDescent="0.3">
      <c r="C7" s="41">
        <v>369163</v>
      </c>
      <c r="D7" t="s">
        <v>147</v>
      </c>
    </row>
    <row r="8" spans="1:9" x14ac:dyDescent="0.3">
      <c r="C8" s="42">
        <v>73513</v>
      </c>
      <c r="D8" t="s">
        <v>148</v>
      </c>
    </row>
    <row r="9" spans="1:9" x14ac:dyDescent="0.3">
      <c r="I9" s="8"/>
    </row>
    <row r="10" spans="1:9" x14ac:dyDescent="0.3">
      <c r="B10" s="7">
        <f>'2.scen. - Novadi'!$W$46</f>
        <v>25370040</v>
      </c>
      <c r="C10" s="2" t="s">
        <v>130</v>
      </c>
    </row>
    <row r="11" spans="1:9" x14ac:dyDescent="0.3">
      <c r="A11" s="9" t="s">
        <v>4</v>
      </c>
      <c r="B11" s="7">
        <f>'2.scen. - Novadi'!$X$46</f>
        <v>316166774.87865293</v>
      </c>
      <c r="C11" s="2" t="s">
        <v>131</v>
      </c>
    </row>
    <row r="12" spans="1:9" x14ac:dyDescent="0.3">
      <c r="A12" s="9"/>
      <c r="B12" s="7"/>
    </row>
    <row r="13" spans="1:9" x14ac:dyDescent="0.3">
      <c r="A13" s="9" t="s">
        <v>5</v>
      </c>
      <c r="B13" s="36">
        <f>'2.scen. - Novadi'!$R$46</f>
        <v>266400000</v>
      </c>
      <c r="C13" s="2" t="s">
        <v>2</v>
      </c>
      <c r="E13" s="8"/>
    </row>
    <row r="14" spans="1:9" x14ac:dyDescent="0.3">
      <c r="A14" s="9"/>
      <c r="B14" s="36">
        <f>'2.scen. - Novadi'!$O$46</f>
        <v>266400000</v>
      </c>
      <c r="C14" s="10" t="s">
        <v>137</v>
      </c>
      <c r="E14" s="8"/>
    </row>
    <row r="15" spans="1:9" x14ac:dyDescent="0.3">
      <c r="A15" s="9"/>
      <c r="B15" s="36">
        <f>'2.scen. - Novadi'!$P$46</f>
        <v>0</v>
      </c>
      <c r="C15" s="10" t="s">
        <v>133</v>
      </c>
      <c r="E15" s="8"/>
    </row>
    <row r="16" spans="1:9" x14ac:dyDescent="0.3">
      <c r="A16" s="9"/>
      <c r="B16" s="36">
        <f>'2.scen. - Novadi'!$Q$46</f>
        <v>0</v>
      </c>
      <c r="C16" s="10" t="s">
        <v>134</v>
      </c>
      <c r="E16" s="8"/>
    </row>
    <row r="17" spans="1:5" x14ac:dyDescent="0.3">
      <c r="A17" s="9"/>
      <c r="B17" s="36"/>
      <c r="C17" s="10"/>
      <c r="E17" s="8"/>
    </row>
    <row r="18" spans="1:5" x14ac:dyDescent="0.3">
      <c r="B18" s="36">
        <f>'2.scen. - Novadi'!$S$46</f>
        <v>7992000</v>
      </c>
      <c r="C18" s="2" t="s">
        <v>3</v>
      </c>
    </row>
    <row r="19" spans="1:5" x14ac:dyDescent="0.3">
      <c r="A19" s="9" t="s">
        <v>6</v>
      </c>
      <c r="B19" s="36">
        <f>'2.scen. - Novadi'!$T$46</f>
        <v>99597985.057579532</v>
      </c>
      <c r="C19" s="2" t="s">
        <v>132</v>
      </c>
    </row>
    <row r="20" spans="1:5" x14ac:dyDescent="0.3">
      <c r="A20" s="9" t="s">
        <v>7</v>
      </c>
      <c r="B20" s="7">
        <f>'2.scen. - Novadi'!$Z$46</f>
        <v>-49831210.178926505</v>
      </c>
    </row>
  </sheetData>
  <pageMargins left="0.7" right="0.7" top="0.75" bottom="0.75" header="0.3" footer="0.3"/>
  <pageSetup paperSize="9" orientation="portrait" r:id="rId1"/>
  <ignoredErrors>
    <ignoredError sqref="A13 A19 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796D0-034B-4489-9F7A-FA50DAAAE9E8}">
  <dimension ref="A2:Z58"/>
  <sheetViews>
    <sheetView workbookViewId="0">
      <pane xSplit="1" ySplit="3" topLeftCell="F34" activePane="bottomRight" state="frozen"/>
      <selection pane="topRight" activeCell="B1" sqref="B1"/>
      <selection pane="bottomLeft" activeCell="A4" sqref="A4"/>
      <selection pane="bottomRight" activeCell="O34" sqref="O34"/>
    </sheetView>
  </sheetViews>
  <sheetFormatPr defaultRowHeight="14.4" x14ac:dyDescent="0.3"/>
  <cols>
    <col min="1" max="1" width="29.33203125" customWidth="1"/>
    <col min="2" max="2" width="11.44140625" customWidth="1"/>
    <col min="3" max="3" width="20" customWidth="1"/>
    <col min="4" max="4" width="11.6640625" customWidth="1"/>
    <col min="5" max="5" width="20" customWidth="1"/>
    <col min="6" max="6" width="15.33203125" customWidth="1"/>
    <col min="7" max="8" width="12.109375" customWidth="1"/>
    <col min="9" max="9" width="11.6640625" customWidth="1"/>
    <col min="10" max="10" width="12.109375" customWidth="1"/>
    <col min="11" max="11" width="11.88671875" customWidth="1"/>
    <col min="12" max="12" width="12.33203125" customWidth="1"/>
    <col min="13" max="13" width="12.44140625" hidden="1" customWidth="1"/>
    <col min="14" max="14" width="12.21875" hidden="1" customWidth="1"/>
    <col min="15" max="19" width="14.77734375" customWidth="1"/>
    <col min="20" max="20" width="13.6640625" customWidth="1"/>
    <col min="21" max="23" width="12.77734375" customWidth="1"/>
    <col min="24" max="24" width="13.33203125" customWidth="1"/>
    <col min="26" max="26" width="15.44140625" customWidth="1"/>
  </cols>
  <sheetData>
    <row r="2" spans="1:26" ht="115.2" x14ac:dyDescent="0.3">
      <c r="C2" s="30" t="s">
        <v>118</v>
      </c>
      <c r="D2" s="38" t="s">
        <v>138</v>
      </c>
      <c r="E2" s="17" t="s">
        <v>142</v>
      </c>
      <c r="F2" s="17" t="s">
        <v>143</v>
      </c>
      <c r="G2" s="30" t="s">
        <v>144</v>
      </c>
      <c r="H2" s="30" t="s">
        <v>124</v>
      </c>
      <c r="I2" s="38" t="s">
        <v>139</v>
      </c>
      <c r="J2" s="38" t="s">
        <v>140</v>
      </c>
      <c r="K2" s="17" t="s">
        <v>100</v>
      </c>
      <c r="L2" s="17" t="s">
        <v>135</v>
      </c>
      <c r="M2" s="17" t="s">
        <v>106</v>
      </c>
      <c r="N2" s="17" t="s">
        <v>108</v>
      </c>
      <c r="O2" s="17" t="s">
        <v>136</v>
      </c>
      <c r="P2" s="17" t="s">
        <v>115</v>
      </c>
      <c r="Q2" s="17" t="s">
        <v>116</v>
      </c>
      <c r="R2" s="24" t="s">
        <v>117</v>
      </c>
      <c r="S2" s="17" t="s">
        <v>120</v>
      </c>
      <c r="T2" s="24" t="s">
        <v>128</v>
      </c>
      <c r="U2" s="17" t="s">
        <v>123</v>
      </c>
      <c r="V2" s="17" t="s">
        <v>121</v>
      </c>
      <c r="W2" s="17" t="s">
        <v>122</v>
      </c>
      <c r="X2" s="24" t="s">
        <v>127</v>
      </c>
      <c r="Z2" s="34" t="s">
        <v>129</v>
      </c>
    </row>
    <row r="3" spans="1:26" x14ac:dyDescent="0.3">
      <c r="A3" s="4" t="s">
        <v>11</v>
      </c>
      <c r="B3" s="4" t="s">
        <v>12</v>
      </c>
      <c r="C3" s="28" t="s">
        <v>103</v>
      </c>
      <c r="D3" s="39"/>
      <c r="E3" s="4" t="s">
        <v>101</v>
      </c>
      <c r="G3" s="28" t="s">
        <v>104</v>
      </c>
      <c r="H3" s="28" t="s">
        <v>105</v>
      </c>
      <c r="I3" s="39"/>
      <c r="J3" s="39"/>
      <c r="K3" s="4" t="s">
        <v>101</v>
      </c>
      <c r="L3" s="18"/>
      <c r="M3" s="18" t="s">
        <v>107</v>
      </c>
      <c r="N3" s="18" t="s">
        <v>109</v>
      </c>
      <c r="R3" s="26"/>
      <c r="T3" s="26"/>
      <c r="X3" s="26"/>
      <c r="Z3" s="32"/>
    </row>
    <row r="4" spans="1:26" x14ac:dyDescent="0.3">
      <c r="A4" t="s">
        <v>13</v>
      </c>
      <c r="B4" s="16" t="s">
        <v>14</v>
      </c>
      <c r="C4" s="29">
        <f>ROUND(E4*D4/$B$52,0)</f>
        <v>883</v>
      </c>
      <c r="D4" s="40">
        <v>0.8</v>
      </c>
      <c r="E4">
        <v>2517</v>
      </c>
      <c r="F4">
        <f>ROUND(D4*E4,0)</f>
        <v>2014</v>
      </c>
      <c r="G4" s="29">
        <f>ROUND(J4*I4,0)</f>
        <v>131</v>
      </c>
      <c r="H4" s="29">
        <f>ROUND(G4*0.1,0)</f>
        <v>13</v>
      </c>
      <c r="I4" s="40">
        <v>0.8</v>
      </c>
      <c r="J4" s="40">
        <v>164</v>
      </c>
      <c r="K4">
        <v>25287</v>
      </c>
      <c r="L4" s="5">
        <v>9</v>
      </c>
      <c r="M4" s="5">
        <v>0</v>
      </c>
      <c r="N4">
        <v>0</v>
      </c>
      <c r="O4" s="20">
        <f>L4*($B$56-3)*$B$57</f>
        <v>1620000</v>
      </c>
      <c r="P4" s="20">
        <f t="shared" ref="P4:P45" si="0">M4*$B$55+M4*$B$56*$B$57+M4*$B$53</f>
        <v>0</v>
      </c>
      <c r="Q4" s="20">
        <f t="shared" ref="Q4:Q45" si="1">N4*$B$55+N4*$B$56*$B$57+N4*$B$53</f>
        <v>0</v>
      </c>
      <c r="R4" s="27">
        <f>O4+P4+Q4</f>
        <v>1620000</v>
      </c>
      <c r="S4" s="20">
        <f t="shared" ref="S4:S45" si="2">R4*$B$58</f>
        <v>48600</v>
      </c>
      <c r="T4" s="27">
        <f>NPV_calc!$C$10</f>
        <v>605663.42264744302</v>
      </c>
      <c r="U4" s="20">
        <f t="shared" ref="U4:U45" si="3">C4*$B$49*12</f>
        <v>52980</v>
      </c>
      <c r="V4" s="20">
        <f t="shared" ref="V4:V45" si="4">G4*$B$50*12 +H4*$B$51*12</f>
        <v>50160</v>
      </c>
      <c r="W4" s="20">
        <f>U4+V4</f>
        <v>103140</v>
      </c>
      <c r="X4" s="27">
        <f>NPV_calc!$C$7</f>
        <v>1285352.3747295735</v>
      </c>
      <c r="Z4" s="33">
        <f>X4-R4-T4</f>
        <v>-940311.04791786952</v>
      </c>
    </row>
    <row r="5" spans="1:26" x14ac:dyDescent="0.3">
      <c r="A5" t="s">
        <v>15</v>
      </c>
      <c r="B5" s="16" t="s">
        <v>16</v>
      </c>
      <c r="C5" s="29">
        <f t="shared" ref="C5:C45" si="5">ROUND(E5*D5/$B$52,0)</f>
        <v>2057</v>
      </c>
      <c r="D5" s="40">
        <v>0.8</v>
      </c>
      <c r="E5">
        <v>5863</v>
      </c>
      <c r="F5">
        <f t="shared" ref="F5:F45" si="6">ROUND(D5*E5,0)</f>
        <v>4690</v>
      </c>
      <c r="G5" s="29">
        <f t="shared" ref="G5:G45" si="7">ROUND(J5*I5,0)</f>
        <v>733</v>
      </c>
      <c r="H5" s="29">
        <f t="shared" ref="H5:H45" si="8">ROUND(G5*0.1,0)</f>
        <v>73</v>
      </c>
      <c r="I5" s="40">
        <v>0.8</v>
      </c>
      <c r="J5" s="40">
        <v>916</v>
      </c>
      <c r="K5">
        <v>28324</v>
      </c>
      <c r="L5" s="5">
        <v>36</v>
      </c>
      <c r="M5" s="5">
        <v>0</v>
      </c>
      <c r="N5">
        <v>0</v>
      </c>
      <c r="O5" s="20">
        <f t="shared" ref="O5:O45" si="9">L5*($B$56-3)*$B$57</f>
        <v>6480000</v>
      </c>
      <c r="P5" s="20">
        <f t="shared" si="0"/>
        <v>0</v>
      </c>
      <c r="Q5" s="20">
        <f t="shared" si="1"/>
        <v>0</v>
      </c>
      <c r="R5" s="27">
        <f t="shared" ref="R5:R45" si="10">O5+P5+Q5</f>
        <v>6480000</v>
      </c>
      <c r="S5" s="20">
        <f t="shared" si="2"/>
        <v>194400</v>
      </c>
      <c r="T5" s="27">
        <f>NPV_calc!$C$17</f>
        <v>2422653.6905897721</v>
      </c>
      <c r="U5" s="20">
        <f t="shared" si="3"/>
        <v>123420</v>
      </c>
      <c r="V5" s="20">
        <f t="shared" si="4"/>
        <v>281040</v>
      </c>
      <c r="W5" s="20">
        <f t="shared" ref="W5:W45" si="11">U5+V5</f>
        <v>404460</v>
      </c>
      <c r="X5" s="27">
        <f>NPV_calc!$C$14</f>
        <v>5040465.5951437196</v>
      </c>
      <c r="Z5" s="33">
        <f t="shared" ref="Z5:Z45" si="12">X5-R5-T5</f>
        <v>-3862188.0954460525</v>
      </c>
    </row>
    <row r="6" spans="1:26" x14ac:dyDescent="0.3">
      <c r="A6" t="s">
        <v>17</v>
      </c>
      <c r="B6" s="16" t="s">
        <v>18</v>
      </c>
      <c r="C6" s="29">
        <f t="shared" si="5"/>
        <v>1779</v>
      </c>
      <c r="D6" s="40">
        <v>0.8</v>
      </c>
      <c r="E6">
        <v>5070</v>
      </c>
      <c r="F6">
        <f t="shared" si="6"/>
        <v>4056</v>
      </c>
      <c r="G6" s="29">
        <f t="shared" si="7"/>
        <v>581</v>
      </c>
      <c r="H6" s="29">
        <f t="shared" si="8"/>
        <v>58</v>
      </c>
      <c r="I6" s="40">
        <v>0.8</v>
      </c>
      <c r="J6" s="40">
        <v>726</v>
      </c>
      <c r="K6">
        <v>13801</v>
      </c>
      <c r="L6" s="5">
        <v>27</v>
      </c>
      <c r="M6" s="5">
        <v>0</v>
      </c>
      <c r="N6">
        <v>0</v>
      </c>
      <c r="O6" s="20">
        <f t="shared" si="9"/>
        <v>4860000</v>
      </c>
      <c r="P6" s="20">
        <f t="shared" si="0"/>
        <v>0</v>
      </c>
      <c r="Q6" s="20">
        <f t="shared" si="1"/>
        <v>0</v>
      </c>
      <c r="R6" s="27">
        <f t="shared" si="10"/>
        <v>4860000</v>
      </c>
      <c r="S6" s="20">
        <f t="shared" si="2"/>
        <v>145800</v>
      </c>
      <c r="T6" s="27">
        <f>NPV_calc!$C$24</f>
        <v>1816990.2679423292</v>
      </c>
      <c r="U6" s="20">
        <f t="shared" si="3"/>
        <v>106740</v>
      </c>
      <c r="V6" s="20">
        <f t="shared" si="4"/>
        <v>222960</v>
      </c>
      <c r="W6" s="20">
        <f t="shared" si="11"/>
        <v>329700</v>
      </c>
      <c r="X6" s="27">
        <f>NPV_calc!$C$21</f>
        <v>4108790.7499354323</v>
      </c>
      <c r="Z6" s="33">
        <f t="shared" si="12"/>
        <v>-2568199.5180068966</v>
      </c>
    </row>
    <row r="7" spans="1:26" x14ac:dyDescent="0.3">
      <c r="A7" t="s">
        <v>19</v>
      </c>
      <c r="B7" s="16" t="s">
        <v>20</v>
      </c>
      <c r="C7" s="29">
        <f t="shared" si="5"/>
        <v>1837</v>
      </c>
      <c r="D7" s="40">
        <v>0.8</v>
      </c>
      <c r="E7">
        <v>5236</v>
      </c>
      <c r="F7">
        <f t="shared" si="6"/>
        <v>4189</v>
      </c>
      <c r="G7" s="29">
        <f t="shared" si="7"/>
        <v>557</v>
      </c>
      <c r="H7" s="29">
        <f t="shared" si="8"/>
        <v>56</v>
      </c>
      <c r="I7" s="40">
        <v>0.8</v>
      </c>
      <c r="J7" s="40">
        <v>696</v>
      </c>
      <c r="K7">
        <v>28850</v>
      </c>
      <c r="L7" s="5">
        <v>43</v>
      </c>
      <c r="M7" s="5">
        <v>0</v>
      </c>
      <c r="N7">
        <v>0</v>
      </c>
      <c r="O7" s="20">
        <f t="shared" si="9"/>
        <v>7740000</v>
      </c>
      <c r="P7" s="20">
        <f t="shared" si="0"/>
        <v>0</v>
      </c>
      <c r="Q7" s="20">
        <f t="shared" si="1"/>
        <v>0</v>
      </c>
      <c r="R7" s="27">
        <f t="shared" si="10"/>
        <v>7740000</v>
      </c>
      <c r="S7" s="20">
        <f t="shared" si="2"/>
        <v>232200</v>
      </c>
      <c r="T7" s="27">
        <f>NPV_calc!$C$31</f>
        <v>2893725.2415377842</v>
      </c>
      <c r="U7" s="20">
        <f t="shared" si="3"/>
        <v>110220</v>
      </c>
      <c r="V7" s="20">
        <f t="shared" si="4"/>
        <v>214320</v>
      </c>
      <c r="W7" s="20">
        <f t="shared" si="11"/>
        <v>324540</v>
      </c>
      <c r="X7" s="27">
        <f>NPV_calc!$C$28</f>
        <v>4044485.7445679246</v>
      </c>
      <c r="Z7" s="33">
        <f t="shared" si="12"/>
        <v>-6589239.49696986</v>
      </c>
    </row>
    <row r="8" spans="1:26" x14ac:dyDescent="0.3">
      <c r="A8" t="s">
        <v>21</v>
      </c>
      <c r="B8" s="16" t="s">
        <v>22</v>
      </c>
      <c r="C8" s="29">
        <f t="shared" si="5"/>
        <v>1093</v>
      </c>
      <c r="D8" s="40">
        <v>0.8</v>
      </c>
      <c r="E8">
        <v>3115</v>
      </c>
      <c r="F8">
        <f t="shared" si="6"/>
        <v>2492</v>
      </c>
      <c r="G8" s="29">
        <f t="shared" si="7"/>
        <v>770</v>
      </c>
      <c r="H8" s="29">
        <f t="shared" si="8"/>
        <v>77</v>
      </c>
      <c r="I8" s="40">
        <v>0.8</v>
      </c>
      <c r="J8" s="40">
        <v>962</v>
      </c>
      <c r="K8">
        <v>16319</v>
      </c>
      <c r="L8" s="5">
        <v>32</v>
      </c>
      <c r="M8" s="5">
        <v>0</v>
      </c>
      <c r="N8">
        <v>0</v>
      </c>
      <c r="O8" s="20">
        <f t="shared" si="9"/>
        <v>5760000</v>
      </c>
      <c r="P8" s="20">
        <f t="shared" si="0"/>
        <v>0</v>
      </c>
      <c r="Q8" s="20">
        <f t="shared" si="1"/>
        <v>0</v>
      </c>
      <c r="R8" s="27">
        <f t="shared" si="10"/>
        <v>5760000</v>
      </c>
      <c r="S8" s="20">
        <f t="shared" si="2"/>
        <v>172800</v>
      </c>
      <c r="T8" s="27">
        <f>NPV_calc!$C$38</f>
        <v>2153469.9471909092</v>
      </c>
      <c r="U8" s="20">
        <f t="shared" si="3"/>
        <v>65580</v>
      </c>
      <c r="V8" s="20">
        <f t="shared" si="4"/>
        <v>295680</v>
      </c>
      <c r="W8" s="20">
        <f t="shared" si="11"/>
        <v>361260</v>
      </c>
      <c r="X8" s="27">
        <f>NPV_calc!$C$35</f>
        <v>4502098.1083459938</v>
      </c>
      <c r="Z8" s="33">
        <f t="shared" si="12"/>
        <v>-3411371.8388449154</v>
      </c>
    </row>
    <row r="9" spans="1:26" x14ac:dyDescent="0.3">
      <c r="A9" t="s">
        <v>23</v>
      </c>
      <c r="B9" s="16" t="s">
        <v>24</v>
      </c>
      <c r="C9" s="29">
        <f t="shared" si="5"/>
        <v>3841</v>
      </c>
      <c r="D9" s="40">
        <v>0.8</v>
      </c>
      <c r="E9">
        <v>10948</v>
      </c>
      <c r="F9">
        <f t="shared" si="6"/>
        <v>8758</v>
      </c>
      <c r="G9" s="29">
        <f t="shared" si="7"/>
        <v>1302</v>
      </c>
      <c r="H9" s="29">
        <f t="shared" si="8"/>
        <v>130</v>
      </c>
      <c r="I9" s="40">
        <v>0.8</v>
      </c>
      <c r="J9" s="40">
        <v>1627</v>
      </c>
      <c r="K9">
        <v>38009</v>
      </c>
      <c r="L9" s="5">
        <v>63</v>
      </c>
      <c r="M9" s="5">
        <v>0</v>
      </c>
      <c r="N9">
        <v>0</v>
      </c>
      <c r="O9" s="20">
        <f t="shared" si="9"/>
        <v>11340000</v>
      </c>
      <c r="P9" s="20">
        <f t="shared" si="0"/>
        <v>0</v>
      </c>
      <c r="Q9" s="20">
        <f t="shared" si="1"/>
        <v>0</v>
      </c>
      <c r="R9" s="27">
        <f t="shared" si="10"/>
        <v>11340000</v>
      </c>
      <c r="S9" s="20">
        <f t="shared" si="2"/>
        <v>340200</v>
      </c>
      <c r="T9" s="27">
        <f>NPV_calc!$C$45</f>
        <v>4239643.9585321015</v>
      </c>
      <c r="U9" s="20">
        <f t="shared" si="3"/>
        <v>230460</v>
      </c>
      <c r="V9" s="20">
        <f t="shared" si="4"/>
        <v>499680</v>
      </c>
      <c r="W9" s="20">
        <f t="shared" si="11"/>
        <v>730140</v>
      </c>
      <c r="X9" s="27">
        <f>NPV_calc!$C$42</f>
        <v>9099158.2595021427</v>
      </c>
      <c r="Z9" s="33">
        <f t="shared" si="12"/>
        <v>-6480485.6990299588</v>
      </c>
    </row>
    <row r="10" spans="1:26" x14ac:dyDescent="0.3">
      <c r="A10" t="s">
        <v>25</v>
      </c>
      <c r="B10" s="16" t="s">
        <v>26</v>
      </c>
      <c r="C10" s="29">
        <f t="shared" si="5"/>
        <v>2746</v>
      </c>
      <c r="D10" s="40">
        <v>0.8</v>
      </c>
      <c r="E10">
        <v>7826</v>
      </c>
      <c r="F10">
        <f t="shared" si="6"/>
        <v>6261</v>
      </c>
      <c r="G10" s="29">
        <f t="shared" si="7"/>
        <v>1700</v>
      </c>
      <c r="H10" s="29">
        <f t="shared" si="8"/>
        <v>170</v>
      </c>
      <c r="I10" s="40">
        <v>0.8</v>
      </c>
      <c r="J10" s="40">
        <v>2125</v>
      </c>
      <c r="K10">
        <v>44772</v>
      </c>
      <c r="L10" s="5">
        <v>58</v>
      </c>
      <c r="M10" s="5">
        <v>0</v>
      </c>
      <c r="N10">
        <v>0</v>
      </c>
      <c r="O10" s="20">
        <f t="shared" si="9"/>
        <v>10440000</v>
      </c>
      <c r="P10" s="20">
        <f t="shared" si="0"/>
        <v>0</v>
      </c>
      <c r="Q10" s="20">
        <f t="shared" si="1"/>
        <v>0</v>
      </c>
      <c r="R10" s="27">
        <f t="shared" si="10"/>
        <v>10440000</v>
      </c>
      <c r="S10" s="20">
        <f t="shared" si="2"/>
        <v>313200</v>
      </c>
      <c r="T10" s="27">
        <f>NPV_calc!$C$52</f>
        <v>3903164.2792835217</v>
      </c>
      <c r="U10" s="20">
        <f t="shared" si="3"/>
        <v>164760</v>
      </c>
      <c r="V10" s="20">
        <f t="shared" si="4"/>
        <v>652800</v>
      </c>
      <c r="W10" s="20">
        <f t="shared" si="11"/>
        <v>817560</v>
      </c>
      <c r="X10" s="27">
        <f>NPV_calc!$C$49</f>
        <v>10188604.687646987</v>
      </c>
      <c r="Z10" s="33">
        <f t="shared" si="12"/>
        <v>-4154559.5916365348</v>
      </c>
    </row>
    <row r="11" spans="1:26" x14ac:dyDescent="0.3">
      <c r="A11" t="s">
        <v>27</v>
      </c>
      <c r="B11" s="16" t="s">
        <v>28</v>
      </c>
      <c r="C11" s="29">
        <f t="shared" si="5"/>
        <v>2850</v>
      </c>
      <c r="D11" s="40">
        <v>0.2</v>
      </c>
      <c r="E11" s="37">
        <v>32485</v>
      </c>
      <c r="F11">
        <f t="shared" si="6"/>
        <v>6497</v>
      </c>
      <c r="G11" s="29">
        <f t="shared" si="7"/>
        <v>772</v>
      </c>
      <c r="H11" s="29">
        <f t="shared" si="8"/>
        <v>77</v>
      </c>
      <c r="I11" s="40">
        <v>0.2</v>
      </c>
      <c r="J11" s="40">
        <v>3860</v>
      </c>
      <c r="K11">
        <v>75073</v>
      </c>
      <c r="L11" s="5">
        <v>16</v>
      </c>
      <c r="M11" s="5">
        <v>0</v>
      </c>
      <c r="N11">
        <v>0</v>
      </c>
      <c r="O11" s="20">
        <f t="shared" si="9"/>
        <v>2880000</v>
      </c>
      <c r="P11" s="20">
        <f t="shared" si="0"/>
        <v>0</v>
      </c>
      <c r="Q11" s="20">
        <f t="shared" si="1"/>
        <v>0</v>
      </c>
      <c r="R11" s="27">
        <f t="shared" si="10"/>
        <v>2880000</v>
      </c>
      <c r="S11" s="20">
        <f t="shared" si="2"/>
        <v>86400</v>
      </c>
      <c r="T11" s="27">
        <f>NPV_calc!$C$59</f>
        <v>1076734.9735954546</v>
      </c>
      <c r="U11" s="20">
        <f t="shared" si="3"/>
        <v>171000</v>
      </c>
      <c r="V11" s="20">
        <f t="shared" si="4"/>
        <v>296160</v>
      </c>
      <c r="W11" s="20">
        <f t="shared" si="11"/>
        <v>467160</v>
      </c>
      <c r="X11" s="27">
        <f>NPV_calc!$C$56</f>
        <v>5821846.1836209772</v>
      </c>
      <c r="Z11" s="33">
        <f t="shared" si="12"/>
        <v>1865111.2100255226</v>
      </c>
    </row>
    <row r="12" spans="1:26" x14ac:dyDescent="0.3">
      <c r="A12" t="s">
        <v>29</v>
      </c>
      <c r="B12" s="16" t="s">
        <v>30</v>
      </c>
      <c r="C12" s="29">
        <f t="shared" si="5"/>
        <v>4859</v>
      </c>
      <c r="D12" s="40">
        <v>0.8</v>
      </c>
      <c r="E12">
        <v>13847</v>
      </c>
      <c r="F12">
        <f t="shared" si="6"/>
        <v>11078</v>
      </c>
      <c r="G12" s="29">
        <f t="shared" si="7"/>
        <v>1326</v>
      </c>
      <c r="H12" s="29">
        <f t="shared" si="8"/>
        <v>133</v>
      </c>
      <c r="I12" s="40">
        <v>0.8</v>
      </c>
      <c r="J12" s="40">
        <v>1657</v>
      </c>
      <c r="K12">
        <v>37401</v>
      </c>
      <c r="L12" s="5">
        <v>40</v>
      </c>
      <c r="M12" s="5">
        <v>0</v>
      </c>
      <c r="N12">
        <v>0</v>
      </c>
      <c r="O12" s="20">
        <f t="shared" si="9"/>
        <v>7200000</v>
      </c>
      <c r="P12" s="20">
        <f t="shared" si="0"/>
        <v>0</v>
      </c>
      <c r="Q12" s="20">
        <f t="shared" si="1"/>
        <v>0</v>
      </c>
      <c r="R12" s="27">
        <f t="shared" si="10"/>
        <v>7200000</v>
      </c>
      <c r="S12" s="20">
        <f t="shared" si="2"/>
        <v>216000</v>
      </c>
      <c r="T12" s="27">
        <f>NPV_calc!$C$66</f>
        <v>2691837.4339886364</v>
      </c>
      <c r="U12" s="20">
        <f t="shared" si="3"/>
        <v>291540</v>
      </c>
      <c r="V12" s="20">
        <f t="shared" si="4"/>
        <v>509760</v>
      </c>
      <c r="W12" s="20">
        <f t="shared" si="11"/>
        <v>801300</v>
      </c>
      <c r="X12" s="27">
        <f>NPV_calc!$C$63</f>
        <v>9985969.1474772859</v>
      </c>
      <c r="Z12" s="33">
        <f t="shared" si="12"/>
        <v>94131.713488649577</v>
      </c>
    </row>
    <row r="13" spans="1:26" x14ac:dyDescent="0.3">
      <c r="A13" t="s">
        <v>31</v>
      </c>
      <c r="B13" s="16" t="s">
        <v>32</v>
      </c>
      <c r="C13" s="29">
        <f t="shared" si="5"/>
        <v>4497</v>
      </c>
      <c r="D13" s="40">
        <v>0.8</v>
      </c>
      <c r="E13">
        <v>12816</v>
      </c>
      <c r="F13">
        <f t="shared" si="6"/>
        <v>10253</v>
      </c>
      <c r="G13" s="29">
        <f t="shared" si="7"/>
        <v>881</v>
      </c>
      <c r="H13" s="29">
        <f t="shared" si="8"/>
        <v>88</v>
      </c>
      <c r="I13" s="40">
        <v>0.8</v>
      </c>
      <c r="J13" s="40">
        <v>1101</v>
      </c>
      <c r="K13">
        <v>27387</v>
      </c>
      <c r="L13" s="5">
        <v>53</v>
      </c>
      <c r="M13" s="5">
        <v>0</v>
      </c>
      <c r="N13">
        <v>0</v>
      </c>
      <c r="O13" s="20">
        <f t="shared" si="9"/>
        <v>9540000</v>
      </c>
      <c r="P13" s="20">
        <f t="shared" si="0"/>
        <v>0</v>
      </c>
      <c r="Q13" s="20">
        <f t="shared" si="1"/>
        <v>0</v>
      </c>
      <c r="R13" s="27">
        <f t="shared" si="10"/>
        <v>9540000</v>
      </c>
      <c r="S13" s="20">
        <f t="shared" si="2"/>
        <v>286200</v>
      </c>
      <c r="T13" s="27">
        <f>NPV_calc!$C$73</f>
        <v>3566684.6000349433</v>
      </c>
      <c r="U13" s="20">
        <f t="shared" si="3"/>
        <v>269820</v>
      </c>
      <c r="V13" s="20">
        <f t="shared" si="4"/>
        <v>338160</v>
      </c>
      <c r="W13" s="20">
        <f t="shared" si="11"/>
        <v>607980</v>
      </c>
      <c r="X13" s="27">
        <f>NPV_calc!$C$70</f>
        <v>7576774.6440574573</v>
      </c>
      <c r="Z13" s="33">
        <f t="shared" si="12"/>
        <v>-5529909.9559774864</v>
      </c>
    </row>
    <row r="14" spans="1:26" x14ac:dyDescent="0.3">
      <c r="A14" t="s">
        <v>33</v>
      </c>
      <c r="B14" s="16" t="s">
        <v>34</v>
      </c>
      <c r="C14" s="29">
        <f t="shared" si="5"/>
        <v>1648</v>
      </c>
      <c r="D14" s="40">
        <v>0.8</v>
      </c>
      <c r="E14">
        <v>4697</v>
      </c>
      <c r="F14">
        <f t="shared" si="6"/>
        <v>3758</v>
      </c>
      <c r="G14" s="29">
        <f t="shared" si="7"/>
        <v>682</v>
      </c>
      <c r="H14" s="29">
        <f t="shared" si="8"/>
        <v>68</v>
      </c>
      <c r="I14" s="40">
        <v>0.8</v>
      </c>
      <c r="J14" s="40">
        <v>852</v>
      </c>
      <c r="K14">
        <v>18850</v>
      </c>
      <c r="L14" s="5">
        <v>30</v>
      </c>
      <c r="M14" s="5">
        <v>0</v>
      </c>
      <c r="N14">
        <v>0</v>
      </c>
      <c r="O14" s="20">
        <f t="shared" si="9"/>
        <v>5400000</v>
      </c>
      <c r="P14" s="20">
        <f t="shared" si="0"/>
        <v>0</v>
      </c>
      <c r="Q14" s="20">
        <f t="shared" si="1"/>
        <v>0</v>
      </c>
      <c r="R14" s="27">
        <f t="shared" si="10"/>
        <v>5400000</v>
      </c>
      <c r="S14" s="20">
        <f t="shared" si="2"/>
        <v>162000</v>
      </c>
      <c r="T14" s="27">
        <f>NPV_calc!$C$80</f>
        <v>2018878.075491477</v>
      </c>
      <c r="U14" s="20">
        <f t="shared" si="3"/>
        <v>98880</v>
      </c>
      <c r="V14" s="20">
        <f t="shared" si="4"/>
        <v>261600</v>
      </c>
      <c r="W14" s="20">
        <f t="shared" si="11"/>
        <v>360480</v>
      </c>
      <c r="X14" s="27">
        <f>NPV_calc!$C$77</f>
        <v>4492377.5842788126</v>
      </c>
      <c r="Z14" s="33">
        <f t="shared" si="12"/>
        <v>-2926500.4912126642</v>
      </c>
    </row>
    <row r="15" spans="1:26" x14ac:dyDescent="0.3">
      <c r="A15" t="s">
        <v>35</v>
      </c>
      <c r="B15" s="16" t="s">
        <v>36</v>
      </c>
      <c r="C15" s="29">
        <f t="shared" si="5"/>
        <v>6051</v>
      </c>
      <c r="D15" s="40">
        <v>0.8</v>
      </c>
      <c r="E15">
        <v>17246</v>
      </c>
      <c r="F15">
        <f t="shared" si="6"/>
        <v>13797</v>
      </c>
      <c r="G15" s="29">
        <f t="shared" si="7"/>
        <v>1691</v>
      </c>
      <c r="H15" s="29">
        <f t="shared" si="8"/>
        <v>169</v>
      </c>
      <c r="I15" s="40">
        <v>0.8</v>
      </c>
      <c r="J15" s="40">
        <v>2114</v>
      </c>
      <c r="K15">
        <v>40410</v>
      </c>
      <c r="L15" s="5">
        <v>49</v>
      </c>
      <c r="M15" s="5">
        <v>0</v>
      </c>
      <c r="N15">
        <v>0</v>
      </c>
      <c r="O15" s="20">
        <f t="shared" si="9"/>
        <v>8820000</v>
      </c>
      <c r="P15" s="20">
        <f t="shared" si="0"/>
        <v>0</v>
      </c>
      <c r="Q15" s="20">
        <f t="shared" si="1"/>
        <v>0</v>
      </c>
      <c r="R15" s="27">
        <f t="shared" si="10"/>
        <v>8820000</v>
      </c>
      <c r="S15" s="20">
        <f t="shared" si="2"/>
        <v>264600</v>
      </c>
      <c r="T15" s="27">
        <f>NPV_calc!$C$87</f>
        <v>3297500.856636079</v>
      </c>
      <c r="U15" s="20">
        <f t="shared" si="3"/>
        <v>363060</v>
      </c>
      <c r="V15" s="20">
        <f t="shared" si="4"/>
        <v>649200</v>
      </c>
      <c r="W15" s="20">
        <f t="shared" si="11"/>
        <v>1012260</v>
      </c>
      <c r="X15" s="27">
        <f>NPV_calc!$C$84</f>
        <v>12614997.041339519</v>
      </c>
      <c r="Z15" s="33">
        <f t="shared" si="12"/>
        <v>497496.18470343947</v>
      </c>
    </row>
    <row r="16" spans="1:26" x14ac:dyDescent="0.3">
      <c r="A16" t="s">
        <v>37</v>
      </c>
      <c r="B16" s="16" t="s">
        <v>38</v>
      </c>
      <c r="C16" s="29">
        <f t="shared" si="5"/>
        <v>2076</v>
      </c>
      <c r="D16" s="40">
        <v>0.2</v>
      </c>
      <c r="E16" s="37">
        <v>23663</v>
      </c>
      <c r="F16">
        <f t="shared" si="6"/>
        <v>4733</v>
      </c>
      <c r="G16" s="29">
        <f t="shared" si="7"/>
        <v>339</v>
      </c>
      <c r="H16" s="29">
        <f t="shared" si="8"/>
        <v>34</v>
      </c>
      <c r="I16" s="40">
        <v>0.2</v>
      </c>
      <c r="J16" s="40">
        <v>1695</v>
      </c>
      <c r="K16">
        <v>63990</v>
      </c>
      <c r="L16" s="5">
        <v>10</v>
      </c>
      <c r="M16" s="5">
        <v>0</v>
      </c>
      <c r="N16">
        <v>0</v>
      </c>
      <c r="O16" s="20">
        <f t="shared" si="9"/>
        <v>1800000</v>
      </c>
      <c r="P16" s="20">
        <f t="shared" si="0"/>
        <v>0</v>
      </c>
      <c r="Q16" s="20">
        <f t="shared" si="1"/>
        <v>0</v>
      </c>
      <c r="R16" s="27">
        <f t="shared" si="10"/>
        <v>1800000</v>
      </c>
      <c r="S16" s="20">
        <f t="shared" si="2"/>
        <v>54000</v>
      </c>
      <c r="T16" s="27">
        <f>NPV_calc!$C$94</f>
        <v>672959.35849715909</v>
      </c>
      <c r="U16" s="20">
        <f t="shared" si="3"/>
        <v>124560</v>
      </c>
      <c r="V16" s="20">
        <f t="shared" si="4"/>
        <v>130320</v>
      </c>
      <c r="W16" s="20">
        <f t="shared" si="11"/>
        <v>254880</v>
      </c>
      <c r="X16" s="27">
        <f>NPV_calc!$C$91</f>
        <v>3176368.1721065906</v>
      </c>
      <c r="Z16" s="33">
        <f t="shared" si="12"/>
        <v>703408.8136094315</v>
      </c>
    </row>
    <row r="17" spans="1:26" x14ac:dyDescent="0.3">
      <c r="A17" t="s">
        <v>39</v>
      </c>
      <c r="B17" s="16" t="s">
        <v>40</v>
      </c>
      <c r="C17" s="29">
        <f t="shared" si="5"/>
        <v>2599</v>
      </c>
      <c r="D17" s="40">
        <v>0.8</v>
      </c>
      <c r="E17">
        <v>7407</v>
      </c>
      <c r="F17">
        <f t="shared" si="6"/>
        <v>5926</v>
      </c>
      <c r="G17" s="29">
        <f t="shared" si="7"/>
        <v>1016</v>
      </c>
      <c r="H17" s="29">
        <f t="shared" si="8"/>
        <v>102</v>
      </c>
      <c r="I17" s="40">
        <v>0.8</v>
      </c>
      <c r="J17" s="40">
        <v>1270</v>
      </c>
      <c r="K17">
        <v>29684</v>
      </c>
      <c r="L17" s="5">
        <v>59</v>
      </c>
      <c r="M17" s="5">
        <v>0</v>
      </c>
      <c r="N17">
        <v>0</v>
      </c>
      <c r="O17" s="20">
        <f t="shared" si="9"/>
        <v>10620000</v>
      </c>
      <c r="P17" s="20">
        <f t="shared" si="0"/>
        <v>0</v>
      </c>
      <c r="Q17" s="20">
        <f t="shared" si="1"/>
        <v>0</v>
      </c>
      <c r="R17" s="27">
        <f t="shared" si="10"/>
        <v>10620000</v>
      </c>
      <c r="S17" s="20">
        <f t="shared" si="2"/>
        <v>318600</v>
      </c>
      <c r="T17" s="27">
        <f>NPV_calc!$C$101</f>
        <v>3970460.2151332377</v>
      </c>
      <c r="U17" s="20">
        <f t="shared" si="3"/>
        <v>155940</v>
      </c>
      <c r="V17" s="20">
        <f t="shared" si="4"/>
        <v>390720</v>
      </c>
      <c r="W17" s="20">
        <f t="shared" si="11"/>
        <v>546660</v>
      </c>
      <c r="X17" s="27">
        <f>NPV_calc!$C$98</f>
        <v>6812591.9058529064</v>
      </c>
      <c r="Z17" s="33">
        <f t="shared" si="12"/>
        <v>-7777868.3092803312</v>
      </c>
    </row>
    <row r="18" spans="1:26" x14ac:dyDescent="0.3">
      <c r="A18" t="s">
        <v>41</v>
      </c>
      <c r="B18" s="16" t="s">
        <v>42</v>
      </c>
      <c r="C18" s="29">
        <f t="shared" si="5"/>
        <v>1520</v>
      </c>
      <c r="D18" s="40">
        <v>0.2</v>
      </c>
      <c r="E18" s="37">
        <v>17323</v>
      </c>
      <c r="F18">
        <f t="shared" si="6"/>
        <v>3465</v>
      </c>
      <c r="G18" s="29">
        <f t="shared" si="7"/>
        <v>398</v>
      </c>
      <c r="H18" s="29">
        <f t="shared" si="8"/>
        <v>40</v>
      </c>
      <c r="I18" s="40">
        <v>0.2</v>
      </c>
      <c r="J18" s="40">
        <v>1990</v>
      </c>
      <c r="K18">
        <v>52748</v>
      </c>
      <c r="L18" s="5">
        <v>24</v>
      </c>
      <c r="M18" s="5">
        <v>0</v>
      </c>
      <c r="N18">
        <v>0</v>
      </c>
      <c r="O18" s="20">
        <f t="shared" si="9"/>
        <v>4320000</v>
      </c>
      <c r="P18" s="20">
        <f t="shared" si="0"/>
        <v>0</v>
      </c>
      <c r="Q18" s="20">
        <f t="shared" si="1"/>
        <v>0</v>
      </c>
      <c r="R18" s="27">
        <f t="shared" si="10"/>
        <v>4320000</v>
      </c>
      <c r="S18" s="20">
        <f t="shared" si="2"/>
        <v>129600</v>
      </c>
      <c r="T18" s="27">
        <f>NPV_calc!$C$108</f>
        <v>1615102.4603931815</v>
      </c>
      <c r="U18" s="20">
        <f t="shared" si="3"/>
        <v>91200</v>
      </c>
      <c r="V18" s="20">
        <f t="shared" si="4"/>
        <v>153120</v>
      </c>
      <c r="W18" s="20">
        <f t="shared" si="11"/>
        <v>244320</v>
      </c>
      <c r="X18" s="27">
        <f>NPV_calc!$C$105</f>
        <v>3044767.2308893679</v>
      </c>
      <c r="Z18" s="33">
        <f t="shared" si="12"/>
        <v>-2890335.2295038137</v>
      </c>
    </row>
    <row r="19" spans="1:26" x14ac:dyDescent="0.3">
      <c r="A19" t="s">
        <v>43</v>
      </c>
      <c r="B19" s="16" t="s">
        <v>44</v>
      </c>
      <c r="C19" s="29">
        <f t="shared" si="5"/>
        <v>1106</v>
      </c>
      <c r="D19" s="40">
        <v>0.8</v>
      </c>
      <c r="E19">
        <v>3153</v>
      </c>
      <c r="F19">
        <f t="shared" si="6"/>
        <v>2522</v>
      </c>
      <c r="G19" s="29">
        <f t="shared" si="7"/>
        <v>982</v>
      </c>
      <c r="H19" s="29">
        <f t="shared" si="8"/>
        <v>98</v>
      </c>
      <c r="I19" s="40">
        <v>0.8</v>
      </c>
      <c r="J19" s="40">
        <v>1228</v>
      </c>
      <c r="K19">
        <v>31071</v>
      </c>
      <c r="L19" s="5">
        <v>11</v>
      </c>
      <c r="M19" s="5">
        <v>0</v>
      </c>
      <c r="N19">
        <v>0</v>
      </c>
      <c r="O19" s="20">
        <f t="shared" si="9"/>
        <v>1980000</v>
      </c>
      <c r="P19" s="20">
        <f t="shared" si="0"/>
        <v>0</v>
      </c>
      <c r="Q19" s="20">
        <f t="shared" si="1"/>
        <v>0</v>
      </c>
      <c r="R19" s="27">
        <f t="shared" si="10"/>
        <v>1980000</v>
      </c>
      <c r="S19" s="20">
        <f t="shared" si="2"/>
        <v>59400</v>
      </c>
      <c r="T19" s="27">
        <f>NPV_calc!$C$115</f>
        <v>740255.29434687493</v>
      </c>
      <c r="U19" s="20">
        <f t="shared" si="3"/>
        <v>66360</v>
      </c>
      <c r="V19" s="20">
        <f t="shared" si="4"/>
        <v>376800</v>
      </c>
      <c r="W19" s="20">
        <f t="shared" si="11"/>
        <v>443160</v>
      </c>
      <c r="X19" s="27">
        <f>NPV_calc!$C$112</f>
        <v>5522753.1354000196</v>
      </c>
      <c r="Z19" s="33">
        <f t="shared" si="12"/>
        <v>2802497.8410531445</v>
      </c>
    </row>
    <row r="20" spans="1:26" x14ac:dyDescent="0.3">
      <c r="A20" t="s">
        <v>45</v>
      </c>
      <c r="B20" s="16" t="s">
        <v>46</v>
      </c>
      <c r="C20" s="29">
        <f t="shared" si="5"/>
        <v>2753</v>
      </c>
      <c r="D20" s="40">
        <v>0.8</v>
      </c>
      <c r="E20">
        <v>7846</v>
      </c>
      <c r="F20">
        <f t="shared" si="6"/>
        <v>6277</v>
      </c>
      <c r="G20" s="29">
        <f t="shared" si="7"/>
        <v>861</v>
      </c>
      <c r="H20" s="29">
        <f t="shared" si="8"/>
        <v>86</v>
      </c>
      <c r="I20" s="40">
        <v>0.8</v>
      </c>
      <c r="J20" s="40">
        <v>1076</v>
      </c>
      <c r="K20">
        <v>20323</v>
      </c>
      <c r="L20" s="5">
        <v>40</v>
      </c>
      <c r="M20" s="5">
        <v>0</v>
      </c>
      <c r="N20">
        <v>0</v>
      </c>
      <c r="O20" s="20">
        <f t="shared" si="9"/>
        <v>7200000</v>
      </c>
      <c r="P20" s="20">
        <f t="shared" si="0"/>
        <v>0</v>
      </c>
      <c r="Q20" s="20">
        <f t="shared" si="1"/>
        <v>0</v>
      </c>
      <c r="R20" s="27">
        <f t="shared" si="10"/>
        <v>7200000</v>
      </c>
      <c r="S20" s="20">
        <f t="shared" si="2"/>
        <v>216000</v>
      </c>
      <c r="T20" s="27">
        <f>NPV_calc!$C$122</f>
        <v>2691837.4339886364</v>
      </c>
      <c r="U20" s="20">
        <f t="shared" si="3"/>
        <v>165180</v>
      </c>
      <c r="V20" s="20">
        <f t="shared" si="4"/>
        <v>330480</v>
      </c>
      <c r="W20" s="20">
        <f t="shared" si="11"/>
        <v>495660</v>
      </c>
      <c r="X20" s="27">
        <f>NPV_calc!$C$119</f>
        <v>6177019.178383369</v>
      </c>
      <c r="Z20" s="33">
        <f t="shared" si="12"/>
        <v>-3714818.2556052674</v>
      </c>
    </row>
    <row r="21" spans="1:26" x14ac:dyDescent="0.3">
      <c r="A21" t="s">
        <v>47</v>
      </c>
      <c r="B21" s="16" t="s">
        <v>48</v>
      </c>
      <c r="C21" s="29">
        <f t="shared" si="5"/>
        <v>3894</v>
      </c>
      <c r="D21" s="40">
        <v>0.8</v>
      </c>
      <c r="E21">
        <v>11099</v>
      </c>
      <c r="F21">
        <f t="shared" si="6"/>
        <v>8879</v>
      </c>
      <c r="G21" s="29">
        <f t="shared" si="7"/>
        <v>1459</v>
      </c>
      <c r="H21" s="29">
        <f t="shared" si="8"/>
        <v>146</v>
      </c>
      <c r="I21" s="40">
        <v>0.8</v>
      </c>
      <c r="J21" s="40">
        <v>1824</v>
      </c>
      <c r="K21">
        <v>25830</v>
      </c>
      <c r="L21" s="5">
        <v>42</v>
      </c>
      <c r="M21" s="5">
        <v>0</v>
      </c>
      <c r="N21">
        <v>0</v>
      </c>
      <c r="O21" s="20">
        <f t="shared" si="9"/>
        <v>7560000</v>
      </c>
      <c r="P21" s="20">
        <f t="shared" si="0"/>
        <v>0</v>
      </c>
      <c r="Q21" s="20">
        <f t="shared" si="1"/>
        <v>0</v>
      </c>
      <c r="R21" s="27">
        <f t="shared" si="10"/>
        <v>7560000</v>
      </c>
      <c r="S21" s="20">
        <f t="shared" si="2"/>
        <v>226800</v>
      </c>
      <c r="T21" s="27">
        <f>NPV_calc!$C$129</f>
        <v>2826429.3056880678</v>
      </c>
      <c r="U21" s="20">
        <f t="shared" si="3"/>
        <v>233640</v>
      </c>
      <c r="V21" s="20">
        <f t="shared" si="4"/>
        <v>560400</v>
      </c>
      <c r="W21" s="20">
        <f t="shared" si="11"/>
        <v>794040</v>
      </c>
      <c r="X21" s="27">
        <f>NPV_calc!$C$126</f>
        <v>9895493.5003904458</v>
      </c>
      <c r="Z21" s="33">
        <f t="shared" si="12"/>
        <v>-490935.80529762199</v>
      </c>
    </row>
    <row r="22" spans="1:26" x14ac:dyDescent="0.3">
      <c r="A22" t="s">
        <v>49</v>
      </c>
      <c r="B22" s="16" t="s">
        <v>50</v>
      </c>
      <c r="C22" s="29">
        <f t="shared" si="5"/>
        <v>196</v>
      </c>
      <c r="D22" s="40">
        <v>0.2</v>
      </c>
      <c r="E22" s="37">
        <v>2236</v>
      </c>
      <c r="F22">
        <f t="shared" si="6"/>
        <v>447</v>
      </c>
      <c r="G22" s="29">
        <f t="shared" si="7"/>
        <v>365</v>
      </c>
      <c r="H22" s="29">
        <f t="shared" si="8"/>
        <v>37</v>
      </c>
      <c r="I22" s="40">
        <v>0.2</v>
      </c>
      <c r="J22" s="40">
        <v>1827</v>
      </c>
      <c r="K22">
        <v>62702</v>
      </c>
      <c r="L22" s="5">
        <v>4</v>
      </c>
      <c r="M22" s="5">
        <v>0</v>
      </c>
      <c r="N22">
        <v>0</v>
      </c>
      <c r="O22" s="20">
        <f t="shared" si="9"/>
        <v>720000</v>
      </c>
      <c r="P22" s="20">
        <f t="shared" si="0"/>
        <v>0</v>
      </c>
      <c r="Q22" s="20">
        <f t="shared" si="1"/>
        <v>0</v>
      </c>
      <c r="R22" s="27">
        <f t="shared" si="10"/>
        <v>720000</v>
      </c>
      <c r="S22" s="20">
        <f t="shared" si="2"/>
        <v>21600</v>
      </c>
      <c r="T22" s="27">
        <f>NPV_calc!$C$136</f>
        <v>269183.74339886365</v>
      </c>
      <c r="U22" s="20">
        <f t="shared" si="3"/>
        <v>11760</v>
      </c>
      <c r="V22" s="20">
        <f t="shared" si="4"/>
        <v>140880</v>
      </c>
      <c r="W22" s="20">
        <f t="shared" si="11"/>
        <v>152640</v>
      </c>
      <c r="X22" s="27">
        <f>NPV_calc!$C$133</f>
        <v>1902231.7866853024</v>
      </c>
      <c r="Z22" s="33">
        <f t="shared" si="12"/>
        <v>913048.0432864388</v>
      </c>
    </row>
    <row r="23" spans="1:26" x14ac:dyDescent="0.3">
      <c r="A23" t="s">
        <v>51</v>
      </c>
      <c r="B23" s="16" t="s">
        <v>52</v>
      </c>
      <c r="C23" s="29">
        <f t="shared" si="5"/>
        <v>2187</v>
      </c>
      <c r="D23" s="40">
        <v>0.8</v>
      </c>
      <c r="E23">
        <v>6234</v>
      </c>
      <c r="F23">
        <f t="shared" si="6"/>
        <v>4987</v>
      </c>
      <c r="G23" s="29">
        <f t="shared" si="7"/>
        <v>999</v>
      </c>
      <c r="H23" s="29">
        <f t="shared" si="8"/>
        <v>100</v>
      </c>
      <c r="I23" s="40">
        <v>0.8</v>
      </c>
      <c r="J23" s="40">
        <v>1249</v>
      </c>
      <c r="K23">
        <v>33022</v>
      </c>
      <c r="L23" s="5">
        <v>41</v>
      </c>
      <c r="M23" s="5">
        <v>0</v>
      </c>
      <c r="N23">
        <v>0</v>
      </c>
      <c r="O23" s="20">
        <f t="shared" si="9"/>
        <v>7380000</v>
      </c>
      <c r="P23" s="20">
        <f t="shared" si="0"/>
        <v>0</v>
      </c>
      <c r="Q23" s="20">
        <f t="shared" si="1"/>
        <v>0</v>
      </c>
      <c r="R23" s="27">
        <f t="shared" si="10"/>
        <v>7380000</v>
      </c>
      <c r="S23" s="20">
        <f t="shared" si="2"/>
        <v>221400</v>
      </c>
      <c r="T23" s="27">
        <f>NPV_calc!$C$143</f>
        <v>2759133.3698383523</v>
      </c>
      <c r="U23" s="20">
        <f t="shared" si="3"/>
        <v>131220</v>
      </c>
      <c r="V23" s="20">
        <f t="shared" si="4"/>
        <v>383760</v>
      </c>
      <c r="W23" s="20">
        <f t="shared" si="11"/>
        <v>514980</v>
      </c>
      <c r="X23" s="27">
        <f>NPV_calc!$C$140</f>
        <v>6417789.0822012387</v>
      </c>
      <c r="Z23" s="33">
        <f t="shared" si="12"/>
        <v>-3721344.2876371136</v>
      </c>
    </row>
    <row r="24" spans="1:26" x14ac:dyDescent="0.3">
      <c r="A24" t="s">
        <v>53</v>
      </c>
      <c r="B24" s="16" t="s">
        <v>54</v>
      </c>
      <c r="C24" s="29">
        <f t="shared" si="5"/>
        <v>134</v>
      </c>
      <c r="D24" s="40">
        <v>0.8</v>
      </c>
      <c r="E24">
        <v>381</v>
      </c>
      <c r="F24">
        <f t="shared" si="6"/>
        <v>305</v>
      </c>
      <c r="G24" s="29">
        <f t="shared" si="7"/>
        <v>98</v>
      </c>
      <c r="H24" s="29">
        <f t="shared" si="8"/>
        <v>10</v>
      </c>
      <c r="I24" s="40">
        <v>0.8</v>
      </c>
      <c r="J24" s="40">
        <v>123</v>
      </c>
      <c r="K24">
        <v>10775</v>
      </c>
      <c r="L24" s="5">
        <v>6</v>
      </c>
      <c r="M24" s="5">
        <v>0</v>
      </c>
      <c r="N24">
        <v>0</v>
      </c>
      <c r="O24" s="20">
        <f t="shared" si="9"/>
        <v>1080000</v>
      </c>
      <c r="P24" s="20">
        <f t="shared" si="0"/>
        <v>0</v>
      </c>
      <c r="Q24" s="20">
        <f t="shared" si="1"/>
        <v>0</v>
      </c>
      <c r="R24" s="27">
        <f t="shared" si="10"/>
        <v>1080000</v>
      </c>
      <c r="S24" s="20">
        <f t="shared" si="2"/>
        <v>32400</v>
      </c>
      <c r="T24" s="27">
        <f>NPV_calc!$C$150</f>
        <v>403775.61509829538</v>
      </c>
      <c r="U24" s="20">
        <f t="shared" si="3"/>
        <v>8040</v>
      </c>
      <c r="V24" s="20">
        <f t="shared" si="4"/>
        <v>37920</v>
      </c>
      <c r="W24" s="20">
        <f t="shared" si="11"/>
        <v>45960</v>
      </c>
      <c r="X24" s="27">
        <f>NPV_calc!$C$147</f>
        <v>572763.18734313769</v>
      </c>
      <c r="Z24" s="33">
        <f t="shared" si="12"/>
        <v>-911012.4277551577</v>
      </c>
    </row>
    <row r="25" spans="1:26" x14ac:dyDescent="0.3">
      <c r="A25" t="s">
        <v>55</v>
      </c>
      <c r="B25" s="16" t="s">
        <v>56</v>
      </c>
      <c r="C25" s="29">
        <f t="shared" si="5"/>
        <v>2898</v>
      </c>
      <c r="D25" s="40">
        <v>0.8</v>
      </c>
      <c r="E25">
        <v>8259</v>
      </c>
      <c r="F25">
        <f t="shared" si="6"/>
        <v>6607</v>
      </c>
      <c r="G25" s="29">
        <f t="shared" si="7"/>
        <v>845</v>
      </c>
      <c r="H25" s="29">
        <f t="shared" si="8"/>
        <v>85</v>
      </c>
      <c r="I25" s="40">
        <v>0.8</v>
      </c>
      <c r="J25" s="40">
        <v>1056</v>
      </c>
      <c r="K25">
        <v>20351</v>
      </c>
      <c r="L25" s="5">
        <v>51</v>
      </c>
      <c r="M25" s="5">
        <v>0</v>
      </c>
      <c r="N25">
        <v>0</v>
      </c>
      <c r="O25" s="20">
        <f t="shared" si="9"/>
        <v>9180000</v>
      </c>
      <c r="P25" s="20">
        <f t="shared" si="0"/>
        <v>0</v>
      </c>
      <c r="Q25" s="20">
        <f t="shared" si="1"/>
        <v>0</v>
      </c>
      <c r="R25" s="27">
        <f t="shared" si="10"/>
        <v>9180000</v>
      </c>
      <c r="S25" s="20">
        <f t="shared" si="2"/>
        <v>275400</v>
      </c>
      <c r="T25" s="27">
        <f>NPV_calc!$C$157</f>
        <v>3432092.7283355114</v>
      </c>
      <c r="U25" s="20">
        <f t="shared" si="3"/>
        <v>173880</v>
      </c>
      <c r="V25" s="20">
        <f t="shared" si="4"/>
        <v>325200</v>
      </c>
      <c r="W25" s="20">
        <f t="shared" si="11"/>
        <v>499080</v>
      </c>
      <c r="X25" s="27">
        <f>NPV_calc!$C$154</f>
        <v>6219639.9377548527</v>
      </c>
      <c r="Z25" s="33">
        <f t="shared" si="12"/>
        <v>-6392452.7905806582</v>
      </c>
    </row>
    <row r="26" spans="1:26" x14ac:dyDescent="0.3">
      <c r="A26" t="s">
        <v>57</v>
      </c>
      <c r="B26" s="16" t="s">
        <v>58</v>
      </c>
      <c r="C26" s="29">
        <f t="shared" si="5"/>
        <v>3504</v>
      </c>
      <c r="D26" s="40">
        <v>0.8</v>
      </c>
      <c r="E26">
        <v>9985</v>
      </c>
      <c r="F26">
        <f t="shared" si="6"/>
        <v>7988</v>
      </c>
      <c r="G26" s="29">
        <f t="shared" si="7"/>
        <v>1486</v>
      </c>
      <c r="H26" s="29">
        <f t="shared" si="8"/>
        <v>149</v>
      </c>
      <c r="I26" s="40">
        <v>0.8</v>
      </c>
      <c r="J26" s="40">
        <v>1858</v>
      </c>
      <c r="K26">
        <v>24536</v>
      </c>
      <c r="L26" s="5">
        <v>65</v>
      </c>
      <c r="M26" s="5">
        <v>0</v>
      </c>
      <c r="N26">
        <v>0</v>
      </c>
      <c r="O26" s="20">
        <f t="shared" si="9"/>
        <v>11700000</v>
      </c>
      <c r="P26" s="20">
        <f t="shared" si="0"/>
        <v>0</v>
      </c>
      <c r="Q26" s="20">
        <f t="shared" si="1"/>
        <v>0</v>
      </c>
      <c r="R26" s="27">
        <f t="shared" si="10"/>
        <v>11700000</v>
      </c>
      <c r="S26" s="20">
        <f t="shared" si="2"/>
        <v>351000</v>
      </c>
      <c r="T26" s="27">
        <f>NPV_calc!$C$164</f>
        <v>4374235.8302315325</v>
      </c>
      <c r="U26" s="20">
        <f t="shared" si="3"/>
        <v>210240</v>
      </c>
      <c r="V26" s="20">
        <f t="shared" si="4"/>
        <v>571200</v>
      </c>
      <c r="W26" s="20">
        <f t="shared" si="11"/>
        <v>781440</v>
      </c>
      <c r="X26" s="27">
        <f>NPV_calc!$C$161</f>
        <v>9738469.6500744428</v>
      </c>
      <c r="Z26" s="33">
        <f t="shared" si="12"/>
        <v>-6335766.1801570896</v>
      </c>
    </row>
    <row r="27" spans="1:26" x14ac:dyDescent="0.3">
      <c r="A27" t="s">
        <v>59</v>
      </c>
      <c r="B27" s="16" t="s">
        <v>60</v>
      </c>
      <c r="C27" s="29">
        <f t="shared" si="5"/>
        <v>6355</v>
      </c>
      <c r="D27" s="40">
        <v>0.8</v>
      </c>
      <c r="E27">
        <v>18112</v>
      </c>
      <c r="F27">
        <f t="shared" si="6"/>
        <v>14490</v>
      </c>
      <c r="G27" s="29">
        <f t="shared" si="7"/>
        <v>2291</v>
      </c>
      <c r="H27" s="29">
        <f t="shared" si="8"/>
        <v>229</v>
      </c>
      <c r="I27" s="40">
        <v>0.8</v>
      </c>
      <c r="J27" s="40">
        <v>2864</v>
      </c>
      <c r="K27">
        <v>46896</v>
      </c>
      <c r="L27" s="5">
        <v>4</v>
      </c>
      <c r="M27" s="5">
        <v>0</v>
      </c>
      <c r="N27">
        <v>0</v>
      </c>
      <c r="O27" s="20">
        <f t="shared" si="9"/>
        <v>720000</v>
      </c>
      <c r="P27" s="20">
        <f t="shared" si="0"/>
        <v>0</v>
      </c>
      <c r="Q27" s="20">
        <f t="shared" si="1"/>
        <v>0</v>
      </c>
      <c r="R27" s="27">
        <f t="shared" si="10"/>
        <v>720000</v>
      </c>
      <c r="S27" s="20">
        <f t="shared" si="2"/>
        <v>21600</v>
      </c>
      <c r="T27" s="27">
        <f>NPV_calc!$C$171</f>
        <v>269183.74339886365</v>
      </c>
      <c r="U27" s="20">
        <f t="shared" si="3"/>
        <v>381300</v>
      </c>
      <c r="V27" s="20">
        <f t="shared" si="4"/>
        <v>879600</v>
      </c>
      <c r="W27" s="20">
        <f t="shared" si="11"/>
        <v>1260900</v>
      </c>
      <c r="X27" s="27">
        <f>NPV_calc!$C$168</f>
        <v>15713601.020908659</v>
      </c>
      <c r="Z27" s="33">
        <f t="shared" si="12"/>
        <v>14724417.277509796</v>
      </c>
    </row>
    <row r="28" spans="1:26" x14ac:dyDescent="0.3">
      <c r="A28" t="s">
        <v>61</v>
      </c>
      <c r="B28" s="16" t="s">
        <v>62</v>
      </c>
      <c r="C28" s="29">
        <f t="shared" si="5"/>
        <v>7161</v>
      </c>
      <c r="D28" s="40">
        <v>0.8</v>
      </c>
      <c r="E28">
        <v>20408</v>
      </c>
      <c r="F28">
        <f t="shared" si="6"/>
        <v>16326</v>
      </c>
      <c r="G28" s="29">
        <f t="shared" si="7"/>
        <v>1962</v>
      </c>
      <c r="H28" s="29">
        <f t="shared" si="8"/>
        <v>196</v>
      </c>
      <c r="I28" s="40">
        <v>0.8</v>
      </c>
      <c r="J28" s="40">
        <v>2452</v>
      </c>
      <c r="K28">
        <v>62181</v>
      </c>
      <c r="L28" s="5">
        <v>61</v>
      </c>
      <c r="M28" s="5">
        <v>0</v>
      </c>
      <c r="N28">
        <v>0</v>
      </c>
      <c r="O28" s="20">
        <f t="shared" si="9"/>
        <v>10980000</v>
      </c>
      <c r="P28" s="20">
        <f t="shared" si="0"/>
        <v>0</v>
      </c>
      <c r="Q28" s="20">
        <f t="shared" si="1"/>
        <v>0</v>
      </c>
      <c r="R28" s="27">
        <f t="shared" si="10"/>
        <v>10980000</v>
      </c>
      <c r="S28" s="20">
        <f t="shared" si="2"/>
        <v>329400</v>
      </c>
      <c r="T28" s="27">
        <f>NPV_calc!$C$178</f>
        <v>4105052.0868326705</v>
      </c>
      <c r="U28" s="20">
        <f t="shared" si="3"/>
        <v>429660</v>
      </c>
      <c r="V28" s="20">
        <f t="shared" si="4"/>
        <v>753120</v>
      </c>
      <c r="W28" s="20">
        <f t="shared" si="11"/>
        <v>1182780</v>
      </c>
      <c r="X28" s="27">
        <f>NPV_calc!$C$175</f>
        <v>14740053.148949441</v>
      </c>
      <c r="Y28" s="23"/>
      <c r="Z28" s="33">
        <f t="shared" si="12"/>
        <v>-344998.93788322993</v>
      </c>
    </row>
    <row r="29" spans="1:26" x14ac:dyDescent="0.3">
      <c r="A29" t="s">
        <v>63</v>
      </c>
      <c r="B29" s="16" t="s">
        <v>64</v>
      </c>
      <c r="C29" s="29">
        <f t="shared" si="5"/>
        <v>2667</v>
      </c>
      <c r="D29" s="40">
        <v>0.8</v>
      </c>
      <c r="E29">
        <v>7600</v>
      </c>
      <c r="F29">
        <f t="shared" si="6"/>
        <v>6080</v>
      </c>
      <c r="G29" s="29">
        <f t="shared" si="7"/>
        <v>230</v>
      </c>
      <c r="H29" s="29">
        <f t="shared" si="8"/>
        <v>23</v>
      </c>
      <c r="I29" s="40">
        <v>0.8</v>
      </c>
      <c r="J29" s="40">
        <v>287</v>
      </c>
      <c r="K29">
        <v>22115</v>
      </c>
      <c r="L29" s="5">
        <v>4</v>
      </c>
      <c r="M29" s="5">
        <v>0</v>
      </c>
      <c r="N29">
        <v>0</v>
      </c>
      <c r="O29" s="20">
        <f t="shared" si="9"/>
        <v>720000</v>
      </c>
      <c r="P29" s="20">
        <f t="shared" si="0"/>
        <v>0</v>
      </c>
      <c r="Q29" s="20">
        <f t="shared" si="1"/>
        <v>0</v>
      </c>
      <c r="R29" s="27">
        <f t="shared" si="10"/>
        <v>720000</v>
      </c>
      <c r="S29" s="20">
        <f t="shared" si="2"/>
        <v>21600</v>
      </c>
      <c r="T29" s="27">
        <f>NPV_calc!$C$185</f>
        <v>269183.74339886365</v>
      </c>
      <c r="U29" s="20">
        <f t="shared" si="3"/>
        <v>160020</v>
      </c>
      <c r="V29" s="20">
        <f t="shared" si="4"/>
        <v>88320</v>
      </c>
      <c r="W29" s="20">
        <f t="shared" si="11"/>
        <v>248340</v>
      </c>
      <c r="X29" s="27">
        <f>NPV_calc!$C$182</f>
        <v>3094865.3164663785</v>
      </c>
      <c r="Z29" s="33">
        <f t="shared" si="12"/>
        <v>2105681.5730675147</v>
      </c>
    </row>
    <row r="30" spans="1:26" x14ac:dyDescent="0.3">
      <c r="A30" t="s">
        <v>65</v>
      </c>
      <c r="B30" s="16" t="s">
        <v>66</v>
      </c>
      <c r="C30" s="29">
        <f t="shared" si="5"/>
        <v>2001</v>
      </c>
      <c r="D30" s="40">
        <v>0.8</v>
      </c>
      <c r="E30">
        <v>5704</v>
      </c>
      <c r="F30">
        <f t="shared" si="6"/>
        <v>4563</v>
      </c>
      <c r="G30" s="29">
        <f t="shared" si="7"/>
        <v>838</v>
      </c>
      <c r="H30" s="29">
        <f t="shared" si="8"/>
        <v>84</v>
      </c>
      <c r="I30" s="40">
        <v>0.8</v>
      </c>
      <c r="J30" s="40">
        <v>1048</v>
      </c>
      <c r="K30">
        <v>14044</v>
      </c>
      <c r="L30" s="5">
        <v>24</v>
      </c>
      <c r="M30" s="5">
        <v>0</v>
      </c>
      <c r="N30">
        <v>0</v>
      </c>
      <c r="O30" s="20">
        <f t="shared" si="9"/>
        <v>4320000</v>
      </c>
      <c r="P30" s="20">
        <f t="shared" si="0"/>
        <v>0</v>
      </c>
      <c r="Q30" s="20">
        <f t="shared" si="1"/>
        <v>0</v>
      </c>
      <c r="R30" s="27">
        <f t="shared" si="10"/>
        <v>4320000</v>
      </c>
      <c r="S30" s="20">
        <f t="shared" si="2"/>
        <v>129600</v>
      </c>
      <c r="T30" s="27">
        <f>NPV_calc!$C$192</f>
        <v>1615102.4603931815</v>
      </c>
      <c r="U30" s="20">
        <f t="shared" si="3"/>
        <v>120060</v>
      </c>
      <c r="V30" s="20">
        <f t="shared" si="4"/>
        <v>322080</v>
      </c>
      <c r="W30" s="20">
        <f t="shared" si="11"/>
        <v>442140</v>
      </c>
      <c r="X30" s="27">
        <f>NPV_calc!$C$189</f>
        <v>5510041.6808506269</v>
      </c>
      <c r="Z30" s="33">
        <f t="shared" si="12"/>
        <v>-425060.77954255464</v>
      </c>
    </row>
    <row r="31" spans="1:26" x14ac:dyDescent="0.3">
      <c r="A31" t="s">
        <v>67</v>
      </c>
      <c r="B31" s="16" t="s">
        <v>68</v>
      </c>
      <c r="C31" s="29">
        <f t="shared" si="5"/>
        <v>1289</v>
      </c>
      <c r="D31" s="40">
        <v>0.2</v>
      </c>
      <c r="E31" s="37">
        <v>14689</v>
      </c>
      <c r="F31">
        <f t="shared" si="6"/>
        <v>2938</v>
      </c>
      <c r="G31" s="29">
        <f t="shared" si="7"/>
        <v>154</v>
      </c>
      <c r="H31" s="29">
        <f t="shared" si="8"/>
        <v>15</v>
      </c>
      <c r="I31" s="40">
        <v>0.2</v>
      </c>
      <c r="J31" s="40">
        <v>768</v>
      </c>
      <c r="K31">
        <v>27890</v>
      </c>
      <c r="L31" s="5">
        <v>12</v>
      </c>
      <c r="M31" s="5">
        <v>0</v>
      </c>
      <c r="N31">
        <v>0</v>
      </c>
      <c r="O31" s="20">
        <f t="shared" si="9"/>
        <v>2160000</v>
      </c>
      <c r="P31" s="20">
        <f t="shared" si="0"/>
        <v>0</v>
      </c>
      <c r="Q31" s="20">
        <f t="shared" si="1"/>
        <v>0</v>
      </c>
      <c r="R31" s="27">
        <f t="shared" si="10"/>
        <v>2160000</v>
      </c>
      <c r="S31" s="20">
        <f t="shared" si="2"/>
        <v>64800</v>
      </c>
      <c r="T31" s="27">
        <f>NPV_calc!$C$199</f>
        <v>807551.23019659077</v>
      </c>
      <c r="U31" s="20">
        <f t="shared" si="3"/>
        <v>77340</v>
      </c>
      <c r="V31" s="20">
        <f t="shared" si="4"/>
        <v>58560</v>
      </c>
      <c r="W31" s="20">
        <f t="shared" si="11"/>
        <v>135900</v>
      </c>
      <c r="X31" s="27">
        <f>NPV_calc!$C$196</f>
        <v>1693614.3855511835</v>
      </c>
      <c r="Z31" s="33">
        <f t="shared" si="12"/>
        <v>-1273936.8446454073</v>
      </c>
    </row>
    <row r="32" spans="1:26" x14ac:dyDescent="0.3">
      <c r="A32" t="s">
        <v>69</v>
      </c>
      <c r="B32" s="16" t="s">
        <v>70</v>
      </c>
      <c r="C32" s="29">
        <f t="shared" si="5"/>
        <v>5597</v>
      </c>
      <c r="D32" s="40">
        <v>0.8</v>
      </c>
      <c r="E32">
        <v>15952</v>
      </c>
      <c r="F32">
        <f t="shared" si="6"/>
        <v>12762</v>
      </c>
      <c r="G32" s="29">
        <f t="shared" si="7"/>
        <v>1930</v>
      </c>
      <c r="H32" s="29">
        <f t="shared" si="8"/>
        <v>193</v>
      </c>
      <c r="I32" s="40">
        <v>0.8</v>
      </c>
      <c r="J32" s="40">
        <v>2413</v>
      </c>
      <c r="K32">
        <v>30442</v>
      </c>
      <c r="L32" s="5">
        <v>47</v>
      </c>
      <c r="M32" s="5">
        <v>0</v>
      </c>
      <c r="N32">
        <v>0</v>
      </c>
      <c r="O32" s="20">
        <f t="shared" si="9"/>
        <v>8460000</v>
      </c>
      <c r="P32" s="20">
        <f t="shared" si="0"/>
        <v>0</v>
      </c>
      <c r="Q32" s="20">
        <f t="shared" si="1"/>
        <v>0</v>
      </c>
      <c r="R32" s="27">
        <f t="shared" si="10"/>
        <v>8460000</v>
      </c>
      <c r="S32" s="20">
        <f t="shared" si="2"/>
        <v>253800</v>
      </c>
      <c r="T32" s="27">
        <f>NPV_calc!$C$206</f>
        <v>3162908.9849366471</v>
      </c>
      <c r="U32" s="20">
        <f t="shared" si="3"/>
        <v>335820</v>
      </c>
      <c r="V32" s="20">
        <f t="shared" si="4"/>
        <v>741120</v>
      </c>
      <c r="W32" s="20">
        <f t="shared" si="11"/>
        <v>1076940</v>
      </c>
      <c r="X32" s="27">
        <f>NPV_calc!$C$203</f>
        <v>13421052.806295006</v>
      </c>
      <c r="Z32" s="33">
        <f t="shared" si="12"/>
        <v>1798143.8213583585</v>
      </c>
    </row>
    <row r="33" spans="1:26" x14ac:dyDescent="0.3">
      <c r="A33" t="s">
        <v>71</v>
      </c>
      <c r="B33" s="16" t="s">
        <v>72</v>
      </c>
      <c r="C33" s="29">
        <f t="shared" si="5"/>
        <v>22877</v>
      </c>
      <c r="D33" s="40">
        <v>0.2</v>
      </c>
      <c r="E33" s="37">
        <v>260795</v>
      </c>
      <c r="F33">
        <f t="shared" si="6"/>
        <v>52159</v>
      </c>
      <c r="G33" s="29">
        <f t="shared" si="7"/>
        <v>8886</v>
      </c>
      <c r="H33" s="29">
        <f t="shared" si="8"/>
        <v>889</v>
      </c>
      <c r="I33" s="40">
        <v>0.2</v>
      </c>
      <c r="J33" s="40">
        <v>44431</v>
      </c>
      <c r="K33">
        <v>583605</v>
      </c>
      <c r="L33" s="5">
        <v>119</v>
      </c>
      <c r="M33" s="5">
        <v>0</v>
      </c>
      <c r="N33">
        <v>0</v>
      </c>
      <c r="O33" s="20">
        <f t="shared" si="9"/>
        <v>21420000</v>
      </c>
      <c r="P33" s="20">
        <f t="shared" si="0"/>
        <v>0</v>
      </c>
      <c r="Q33" s="20">
        <f t="shared" si="1"/>
        <v>0</v>
      </c>
      <c r="R33" s="27">
        <f t="shared" si="10"/>
        <v>21420000</v>
      </c>
      <c r="S33" s="20">
        <f t="shared" si="2"/>
        <v>642600</v>
      </c>
      <c r="T33" s="27">
        <f>NPV_calc!$C$213</f>
        <v>8008216.3661161922</v>
      </c>
      <c r="U33" s="20">
        <f t="shared" si="3"/>
        <v>1372620</v>
      </c>
      <c r="V33" s="20">
        <f t="shared" si="4"/>
        <v>3412800</v>
      </c>
      <c r="W33" s="20">
        <f t="shared" si="11"/>
        <v>4785420</v>
      </c>
      <c r="X33" s="27">
        <f>NPV_calc!$C$210</f>
        <v>59636910.617397681</v>
      </c>
      <c r="Z33" s="33">
        <f t="shared" si="12"/>
        <v>30208694.251281489</v>
      </c>
    </row>
    <row r="34" spans="1:26" x14ac:dyDescent="0.3">
      <c r="A34" t="s">
        <v>73</v>
      </c>
      <c r="B34" s="16" t="s">
        <v>74</v>
      </c>
      <c r="C34" s="29">
        <f t="shared" si="5"/>
        <v>1624</v>
      </c>
      <c r="D34" s="40">
        <v>0.8</v>
      </c>
      <c r="E34">
        <v>4627</v>
      </c>
      <c r="F34">
        <f t="shared" si="6"/>
        <v>3702</v>
      </c>
      <c r="G34" s="29">
        <f t="shared" si="7"/>
        <v>2312</v>
      </c>
      <c r="H34" s="29">
        <f t="shared" si="8"/>
        <v>231</v>
      </c>
      <c r="I34" s="40">
        <v>0.8</v>
      </c>
      <c r="J34" s="40">
        <v>2890</v>
      </c>
      <c r="K34">
        <v>46597</v>
      </c>
      <c r="L34" s="5">
        <v>13</v>
      </c>
      <c r="M34" s="5">
        <v>0</v>
      </c>
      <c r="N34">
        <v>0</v>
      </c>
      <c r="O34" s="20">
        <f t="shared" si="9"/>
        <v>2340000</v>
      </c>
      <c r="P34" s="20">
        <f t="shared" si="0"/>
        <v>0</v>
      </c>
      <c r="Q34" s="20">
        <f t="shared" si="1"/>
        <v>0</v>
      </c>
      <c r="R34" s="27">
        <f t="shared" si="10"/>
        <v>2340000</v>
      </c>
      <c r="S34" s="20">
        <f t="shared" si="2"/>
        <v>70200</v>
      </c>
      <c r="T34" s="27">
        <f>NPV_calc!$C$220</f>
        <v>874847.16604630672</v>
      </c>
      <c r="U34" s="20">
        <f t="shared" si="3"/>
        <v>97440</v>
      </c>
      <c r="V34" s="20">
        <f t="shared" si="4"/>
        <v>887520</v>
      </c>
      <c r="W34" s="20">
        <f t="shared" si="11"/>
        <v>984960</v>
      </c>
      <c r="X34" s="27">
        <f>NPV_calc!$C$217</f>
        <v>12274778.698988181</v>
      </c>
      <c r="Z34" s="33">
        <f t="shared" si="12"/>
        <v>9059931.5329418741</v>
      </c>
    </row>
    <row r="35" spans="1:26" x14ac:dyDescent="0.3">
      <c r="A35" t="s">
        <v>75</v>
      </c>
      <c r="B35" s="16" t="s">
        <v>76</v>
      </c>
      <c r="C35" s="29">
        <f t="shared" si="5"/>
        <v>856</v>
      </c>
      <c r="D35" s="40">
        <v>0.2</v>
      </c>
      <c r="E35" s="37">
        <v>9753</v>
      </c>
      <c r="F35">
        <f t="shared" si="6"/>
        <v>1951</v>
      </c>
      <c r="G35" s="29">
        <f t="shared" si="7"/>
        <v>136</v>
      </c>
      <c r="H35" s="29">
        <f t="shared" si="8"/>
        <v>14</v>
      </c>
      <c r="I35" s="40">
        <v>0.2</v>
      </c>
      <c r="J35" s="40">
        <v>678</v>
      </c>
      <c r="K35">
        <v>24713</v>
      </c>
      <c r="L35" s="5">
        <v>6</v>
      </c>
      <c r="M35" s="5">
        <v>0</v>
      </c>
      <c r="N35">
        <v>0</v>
      </c>
      <c r="O35" s="20">
        <f t="shared" si="9"/>
        <v>1080000</v>
      </c>
      <c r="P35" s="20">
        <f t="shared" si="0"/>
        <v>0</v>
      </c>
      <c r="Q35" s="20">
        <f t="shared" si="1"/>
        <v>0</v>
      </c>
      <c r="R35" s="27">
        <f t="shared" si="10"/>
        <v>1080000</v>
      </c>
      <c r="S35" s="20">
        <f t="shared" si="2"/>
        <v>32400</v>
      </c>
      <c r="T35" s="27">
        <f>NPV_calc!$C$227</f>
        <v>403775.61509829538</v>
      </c>
      <c r="U35" s="20">
        <f t="shared" si="3"/>
        <v>51360</v>
      </c>
      <c r="V35" s="20">
        <f t="shared" si="4"/>
        <v>52800</v>
      </c>
      <c r="W35" s="20">
        <f t="shared" si="11"/>
        <v>104160</v>
      </c>
      <c r="X35" s="27">
        <f>NPV_calc!$C$224</f>
        <v>1298063.8292789648</v>
      </c>
      <c r="Z35" s="33">
        <f t="shared" si="12"/>
        <v>-185711.7858193306</v>
      </c>
    </row>
    <row r="36" spans="1:26" x14ac:dyDescent="0.3">
      <c r="A36" t="s">
        <v>77</v>
      </c>
      <c r="B36" s="16" t="s">
        <v>78</v>
      </c>
      <c r="C36" s="29">
        <f t="shared" si="5"/>
        <v>3101</v>
      </c>
      <c r="D36" s="40">
        <v>0.8</v>
      </c>
      <c r="E36">
        <v>8839</v>
      </c>
      <c r="F36">
        <f t="shared" si="6"/>
        <v>7071</v>
      </c>
      <c r="G36" s="29">
        <f t="shared" si="7"/>
        <v>1065</v>
      </c>
      <c r="H36" s="29">
        <f t="shared" si="8"/>
        <v>107</v>
      </c>
      <c r="I36" s="40">
        <v>0.8</v>
      </c>
      <c r="J36" s="40">
        <v>1331</v>
      </c>
      <c r="K36">
        <v>24820</v>
      </c>
      <c r="L36" s="5">
        <v>48</v>
      </c>
      <c r="M36" s="5">
        <v>0</v>
      </c>
      <c r="N36">
        <v>0</v>
      </c>
      <c r="O36" s="20">
        <f t="shared" si="9"/>
        <v>8640000</v>
      </c>
      <c r="P36" s="20">
        <f t="shared" si="0"/>
        <v>0</v>
      </c>
      <c r="Q36" s="20">
        <f t="shared" si="1"/>
        <v>0</v>
      </c>
      <c r="R36" s="27">
        <f t="shared" si="10"/>
        <v>8640000</v>
      </c>
      <c r="S36" s="20">
        <f t="shared" si="2"/>
        <v>259200</v>
      </c>
      <c r="T36" s="27">
        <f>NPV_calc!$C$234</f>
        <v>3230204.9207863631</v>
      </c>
      <c r="U36" s="20">
        <f t="shared" si="3"/>
        <v>186060</v>
      </c>
      <c r="V36" s="20">
        <f t="shared" si="4"/>
        <v>409680</v>
      </c>
      <c r="W36" s="20">
        <f t="shared" si="11"/>
        <v>595740</v>
      </c>
      <c r="X36" s="27">
        <f>NPV_calc!$C$231</f>
        <v>7424237.1894647693</v>
      </c>
      <c r="Z36" s="33">
        <f t="shared" si="12"/>
        <v>-4445967.7313215937</v>
      </c>
    </row>
    <row r="37" spans="1:26" x14ac:dyDescent="0.3">
      <c r="A37" t="s">
        <v>79</v>
      </c>
      <c r="B37" s="16" t="s">
        <v>80</v>
      </c>
      <c r="C37" s="29">
        <f t="shared" si="5"/>
        <v>469</v>
      </c>
      <c r="D37" s="40">
        <v>0.8</v>
      </c>
      <c r="E37">
        <v>1337</v>
      </c>
      <c r="F37">
        <f t="shared" si="6"/>
        <v>1070</v>
      </c>
      <c r="G37" s="29">
        <f t="shared" si="7"/>
        <v>146</v>
      </c>
      <c r="H37" s="29">
        <f t="shared" si="8"/>
        <v>15</v>
      </c>
      <c r="I37" s="40">
        <v>0.8</v>
      </c>
      <c r="J37" s="40">
        <v>182</v>
      </c>
      <c r="K37">
        <v>3868</v>
      </c>
      <c r="L37" s="5">
        <v>9</v>
      </c>
      <c r="M37" s="5">
        <v>0</v>
      </c>
      <c r="N37">
        <v>0</v>
      </c>
      <c r="O37" s="20">
        <f t="shared" si="9"/>
        <v>1620000</v>
      </c>
      <c r="P37" s="20">
        <f t="shared" si="0"/>
        <v>0</v>
      </c>
      <c r="Q37" s="20">
        <f t="shared" si="1"/>
        <v>0</v>
      </c>
      <c r="R37" s="27">
        <f t="shared" si="10"/>
        <v>1620000</v>
      </c>
      <c r="S37" s="20">
        <f t="shared" si="2"/>
        <v>48600</v>
      </c>
      <c r="T37" s="27">
        <f>NPV_calc!$C$241</f>
        <v>605663.42264744302</v>
      </c>
      <c r="U37" s="20">
        <f t="shared" si="3"/>
        <v>28140</v>
      </c>
      <c r="V37" s="20">
        <f t="shared" si="4"/>
        <v>56640</v>
      </c>
      <c r="W37" s="20">
        <f t="shared" si="11"/>
        <v>84780</v>
      </c>
      <c r="X37" s="27">
        <f>NPV_calc!$C$238</f>
        <v>1056546.1928405396</v>
      </c>
      <c r="Z37" s="33">
        <f t="shared" si="12"/>
        <v>-1169117.2298069033</v>
      </c>
    </row>
    <row r="38" spans="1:26" x14ac:dyDescent="0.3">
      <c r="A38" t="s">
        <v>81</v>
      </c>
      <c r="B38" s="16" t="s">
        <v>82</v>
      </c>
      <c r="C38" s="29">
        <f t="shared" si="5"/>
        <v>1391</v>
      </c>
      <c r="D38" s="40">
        <v>0.8</v>
      </c>
      <c r="E38">
        <v>3964</v>
      </c>
      <c r="F38">
        <f t="shared" si="6"/>
        <v>3171</v>
      </c>
      <c r="G38" s="29">
        <f t="shared" si="7"/>
        <v>593</v>
      </c>
      <c r="H38" s="29">
        <f t="shared" si="8"/>
        <v>59</v>
      </c>
      <c r="I38" s="40">
        <v>0.8</v>
      </c>
      <c r="J38" s="40">
        <v>741</v>
      </c>
      <c r="K38">
        <v>27660</v>
      </c>
      <c r="L38" s="5">
        <v>25</v>
      </c>
      <c r="M38" s="5">
        <v>0</v>
      </c>
      <c r="N38">
        <v>0</v>
      </c>
      <c r="O38" s="20">
        <f t="shared" si="9"/>
        <v>4500000</v>
      </c>
      <c r="P38" s="20">
        <f t="shared" si="0"/>
        <v>0</v>
      </c>
      <c r="Q38" s="20">
        <f t="shared" si="1"/>
        <v>0</v>
      </c>
      <c r="R38" s="27">
        <f t="shared" si="10"/>
        <v>4500000</v>
      </c>
      <c r="S38" s="20">
        <f t="shared" si="2"/>
        <v>135000</v>
      </c>
      <c r="T38" s="27">
        <f>NPV_calc!$C$248</f>
        <v>1682398.3962428973</v>
      </c>
      <c r="U38" s="20">
        <f t="shared" si="3"/>
        <v>83460</v>
      </c>
      <c r="V38" s="20">
        <f t="shared" si="4"/>
        <v>227280</v>
      </c>
      <c r="W38" s="20">
        <f t="shared" si="11"/>
        <v>310740</v>
      </c>
      <c r="X38" s="27">
        <f>NPV_calc!$C$245</f>
        <v>3872507.2418408734</v>
      </c>
      <c r="Z38" s="33">
        <f t="shared" si="12"/>
        <v>-2309891.1544020241</v>
      </c>
    </row>
    <row r="39" spans="1:26" x14ac:dyDescent="0.3">
      <c r="A39" t="s">
        <v>83</v>
      </c>
      <c r="B39" s="16" t="s">
        <v>84</v>
      </c>
      <c r="C39" s="29">
        <f t="shared" si="5"/>
        <v>1748</v>
      </c>
      <c r="D39" s="40">
        <v>0.8</v>
      </c>
      <c r="E39">
        <v>4982</v>
      </c>
      <c r="F39">
        <f t="shared" si="6"/>
        <v>3986</v>
      </c>
      <c r="G39" s="29">
        <f t="shared" si="7"/>
        <v>816</v>
      </c>
      <c r="H39" s="29">
        <f t="shared" si="8"/>
        <v>82</v>
      </c>
      <c r="I39" s="40">
        <v>0.8</v>
      </c>
      <c r="J39" s="40">
        <v>1020</v>
      </c>
      <c r="K39">
        <v>19374</v>
      </c>
      <c r="L39" s="5">
        <v>38</v>
      </c>
      <c r="M39" s="5">
        <v>0</v>
      </c>
      <c r="N39">
        <v>0</v>
      </c>
      <c r="O39" s="20">
        <f t="shared" si="9"/>
        <v>6840000</v>
      </c>
      <c r="P39" s="20">
        <f t="shared" si="0"/>
        <v>0</v>
      </c>
      <c r="Q39" s="20">
        <f t="shared" si="1"/>
        <v>0</v>
      </c>
      <c r="R39" s="27">
        <f t="shared" si="10"/>
        <v>6840000</v>
      </c>
      <c r="S39" s="20">
        <f t="shared" si="2"/>
        <v>205200</v>
      </c>
      <c r="T39" s="27">
        <f>NPV_calc!$C$255</f>
        <v>2557245.562289204</v>
      </c>
      <c r="U39" s="20">
        <f t="shared" si="3"/>
        <v>104880</v>
      </c>
      <c r="V39" s="20">
        <f t="shared" si="4"/>
        <v>313920</v>
      </c>
      <c r="W39" s="20">
        <f t="shared" si="11"/>
        <v>418800</v>
      </c>
      <c r="X39" s="27">
        <f>NPV_calc!$C$252</f>
        <v>5219173.6914557442</v>
      </c>
      <c r="Z39" s="33">
        <f t="shared" si="12"/>
        <v>-4178071.8708334598</v>
      </c>
    </row>
    <row r="40" spans="1:26" x14ac:dyDescent="0.3">
      <c r="A40" t="s">
        <v>85</v>
      </c>
      <c r="B40" s="16" t="s">
        <v>86</v>
      </c>
      <c r="C40" s="29">
        <f t="shared" si="5"/>
        <v>3201</v>
      </c>
      <c r="D40" s="40">
        <v>0.8</v>
      </c>
      <c r="E40">
        <v>9123</v>
      </c>
      <c r="F40">
        <f t="shared" si="6"/>
        <v>7298</v>
      </c>
      <c r="G40" s="29">
        <f t="shared" si="7"/>
        <v>1377</v>
      </c>
      <c r="H40" s="29">
        <f t="shared" si="8"/>
        <v>138</v>
      </c>
      <c r="I40" s="40">
        <v>0.8</v>
      </c>
      <c r="J40" s="40">
        <v>1721</v>
      </c>
      <c r="K40">
        <v>34899</v>
      </c>
      <c r="L40" s="5">
        <v>52</v>
      </c>
      <c r="M40" s="5">
        <v>0</v>
      </c>
      <c r="N40">
        <v>0</v>
      </c>
      <c r="O40" s="20">
        <f t="shared" si="9"/>
        <v>9360000</v>
      </c>
      <c r="P40" s="20">
        <f t="shared" si="0"/>
        <v>0</v>
      </c>
      <c r="Q40" s="20">
        <f t="shared" si="1"/>
        <v>0</v>
      </c>
      <c r="R40" s="27">
        <f t="shared" si="10"/>
        <v>9360000</v>
      </c>
      <c r="S40" s="20">
        <f t="shared" si="2"/>
        <v>280800</v>
      </c>
      <c r="T40" s="27">
        <f>NPV_calc!$C$262</f>
        <v>3499388.6641852269</v>
      </c>
      <c r="U40" s="20">
        <f t="shared" si="3"/>
        <v>192060</v>
      </c>
      <c r="V40" s="20">
        <f t="shared" si="4"/>
        <v>529200</v>
      </c>
      <c r="W40" s="20">
        <f t="shared" si="11"/>
        <v>721260</v>
      </c>
      <c r="X40" s="27">
        <f>NPV_calc!$C$259</f>
        <v>8988493.8316603862</v>
      </c>
      <c r="Z40" s="33">
        <f t="shared" si="12"/>
        <v>-3870894.8325248407</v>
      </c>
    </row>
    <row r="41" spans="1:26" x14ac:dyDescent="0.3">
      <c r="A41" t="s">
        <v>87</v>
      </c>
      <c r="B41" s="16" t="s">
        <v>88</v>
      </c>
      <c r="C41" s="29">
        <f t="shared" si="5"/>
        <v>4704</v>
      </c>
      <c r="D41" s="40">
        <v>0.8</v>
      </c>
      <c r="E41">
        <v>13407</v>
      </c>
      <c r="F41">
        <f t="shared" si="6"/>
        <v>10726</v>
      </c>
      <c r="G41" s="29">
        <f t="shared" si="7"/>
        <v>1554</v>
      </c>
      <c r="H41" s="29">
        <f t="shared" si="8"/>
        <v>155</v>
      </c>
      <c r="I41" s="40">
        <v>0.8</v>
      </c>
      <c r="J41" s="40">
        <v>1943</v>
      </c>
      <c r="K41">
        <v>43708</v>
      </c>
      <c r="L41" s="5">
        <v>75</v>
      </c>
      <c r="M41" s="5">
        <v>0</v>
      </c>
      <c r="N41">
        <v>0</v>
      </c>
      <c r="O41" s="20">
        <f t="shared" si="9"/>
        <v>13500000</v>
      </c>
      <c r="P41" s="20">
        <f t="shared" si="0"/>
        <v>0</v>
      </c>
      <c r="Q41" s="20">
        <f t="shared" si="1"/>
        <v>0</v>
      </c>
      <c r="R41" s="27">
        <f t="shared" si="10"/>
        <v>13500000</v>
      </c>
      <c r="S41" s="20">
        <f t="shared" si="2"/>
        <v>405000</v>
      </c>
      <c r="T41" s="27">
        <f>NPV_calc!$C$269</f>
        <v>5047195.188728692</v>
      </c>
      <c r="U41" s="20">
        <f t="shared" si="3"/>
        <v>282240</v>
      </c>
      <c r="V41" s="20">
        <f t="shared" si="4"/>
        <v>596160</v>
      </c>
      <c r="W41" s="20">
        <f t="shared" si="11"/>
        <v>878400</v>
      </c>
      <c r="X41" s="27">
        <f>NPV_calc!$C$266</f>
        <v>10946805.564887121</v>
      </c>
      <c r="Z41" s="33">
        <f t="shared" si="12"/>
        <v>-7600389.6238415707</v>
      </c>
    </row>
    <row r="42" spans="1:26" x14ac:dyDescent="0.3">
      <c r="A42" t="s">
        <v>89</v>
      </c>
      <c r="B42" s="16" t="s">
        <v>90</v>
      </c>
      <c r="C42" s="29">
        <f t="shared" si="5"/>
        <v>903</v>
      </c>
      <c r="D42" s="40">
        <v>0.8</v>
      </c>
      <c r="E42">
        <v>2573</v>
      </c>
      <c r="F42">
        <f t="shared" si="6"/>
        <v>2058</v>
      </c>
      <c r="G42" s="29">
        <f t="shared" si="7"/>
        <v>317</v>
      </c>
      <c r="H42" s="29">
        <f t="shared" si="8"/>
        <v>32</v>
      </c>
      <c r="I42" s="40">
        <v>0.8</v>
      </c>
      <c r="J42" s="40">
        <v>396</v>
      </c>
      <c r="K42">
        <v>8013</v>
      </c>
      <c r="L42" s="5">
        <v>14</v>
      </c>
      <c r="M42" s="5">
        <v>0</v>
      </c>
      <c r="N42">
        <v>0</v>
      </c>
      <c r="O42" s="20">
        <f t="shared" si="9"/>
        <v>2520000</v>
      </c>
      <c r="P42" s="20">
        <f t="shared" si="0"/>
        <v>0</v>
      </c>
      <c r="Q42" s="20">
        <f t="shared" si="1"/>
        <v>0</v>
      </c>
      <c r="R42" s="27">
        <f t="shared" si="10"/>
        <v>2520000</v>
      </c>
      <c r="S42" s="20">
        <f t="shared" si="2"/>
        <v>75600</v>
      </c>
      <c r="T42" s="27">
        <f>NPV_calc!$C$276</f>
        <v>942143.10189602245</v>
      </c>
      <c r="U42" s="20">
        <f t="shared" si="3"/>
        <v>54180</v>
      </c>
      <c r="V42" s="20">
        <f t="shared" si="4"/>
        <v>122160</v>
      </c>
      <c r="W42" s="20">
        <f t="shared" si="11"/>
        <v>176340</v>
      </c>
      <c r="X42" s="27">
        <f>NPV_calc!$C$273</f>
        <v>2197586.1718035</v>
      </c>
      <c r="Z42" s="33">
        <f t="shared" si="12"/>
        <v>-1264556.9300925224</v>
      </c>
    </row>
    <row r="43" spans="1:26" x14ac:dyDescent="0.3">
      <c r="A43" t="s">
        <v>91</v>
      </c>
      <c r="B43" s="16" t="s">
        <v>92</v>
      </c>
      <c r="C43" s="29">
        <f t="shared" si="5"/>
        <v>2453</v>
      </c>
      <c r="D43" s="40">
        <v>0.2</v>
      </c>
      <c r="E43" s="37">
        <v>27966</v>
      </c>
      <c r="F43">
        <f t="shared" si="6"/>
        <v>5593</v>
      </c>
      <c r="G43" s="29">
        <f t="shared" si="7"/>
        <v>771</v>
      </c>
      <c r="H43" s="29">
        <f t="shared" si="8"/>
        <v>77</v>
      </c>
      <c r="I43" s="40">
        <v>0.2</v>
      </c>
      <c r="J43" s="40">
        <v>3854</v>
      </c>
      <c r="K43">
        <v>47269</v>
      </c>
      <c r="L43" s="5">
        <v>78</v>
      </c>
      <c r="M43" s="5">
        <v>0</v>
      </c>
      <c r="N43">
        <v>0</v>
      </c>
      <c r="O43" s="20">
        <f t="shared" si="9"/>
        <v>14040000</v>
      </c>
      <c r="P43" s="20">
        <f t="shared" si="0"/>
        <v>0</v>
      </c>
      <c r="Q43" s="20">
        <f t="shared" si="1"/>
        <v>0</v>
      </c>
      <c r="R43" s="27">
        <f t="shared" si="10"/>
        <v>14040000</v>
      </c>
      <c r="S43" s="20">
        <f t="shared" si="2"/>
        <v>421200</v>
      </c>
      <c r="T43" s="27">
        <f>NPV_calc!$C$283</f>
        <v>5249082.9962778389</v>
      </c>
      <c r="U43" s="20">
        <f t="shared" si="3"/>
        <v>147180</v>
      </c>
      <c r="V43" s="20">
        <f t="shared" si="4"/>
        <v>295920</v>
      </c>
      <c r="W43" s="20">
        <f t="shared" si="11"/>
        <v>443100</v>
      </c>
      <c r="X43" s="27">
        <f>NPV_calc!$C$280</f>
        <v>5522005.4027794646</v>
      </c>
      <c r="Z43" s="33">
        <f t="shared" si="12"/>
        <v>-13767077.593498375</v>
      </c>
    </row>
    <row r="44" spans="1:26" x14ac:dyDescent="0.3">
      <c r="A44" t="s">
        <v>93</v>
      </c>
      <c r="B44" s="16" t="s">
        <v>94</v>
      </c>
      <c r="C44" s="29">
        <f t="shared" si="5"/>
        <v>1332</v>
      </c>
      <c r="D44" s="40">
        <v>0.2</v>
      </c>
      <c r="E44" s="37">
        <v>15189</v>
      </c>
      <c r="F44">
        <f t="shared" si="6"/>
        <v>3038</v>
      </c>
      <c r="G44" s="29">
        <f t="shared" si="7"/>
        <v>218</v>
      </c>
      <c r="H44" s="29">
        <f t="shared" si="8"/>
        <v>22</v>
      </c>
      <c r="I44" s="40">
        <v>0.2</v>
      </c>
      <c r="J44" s="40">
        <v>1090</v>
      </c>
      <c r="K44">
        <v>30603</v>
      </c>
      <c r="L44" s="5">
        <v>17</v>
      </c>
      <c r="M44" s="5">
        <v>0</v>
      </c>
      <c r="N44">
        <v>0</v>
      </c>
      <c r="O44" s="20">
        <f t="shared" si="9"/>
        <v>3060000</v>
      </c>
      <c r="P44" s="20">
        <f t="shared" si="0"/>
        <v>0</v>
      </c>
      <c r="Q44" s="20">
        <f t="shared" si="1"/>
        <v>0</v>
      </c>
      <c r="R44" s="27">
        <f t="shared" si="10"/>
        <v>3060000</v>
      </c>
      <c r="S44" s="20">
        <f t="shared" si="2"/>
        <v>91800</v>
      </c>
      <c r="T44" s="27">
        <f>NPV_calc!$C$290</f>
        <v>1144030.9094451701</v>
      </c>
      <c r="U44" s="20">
        <f t="shared" si="3"/>
        <v>79920</v>
      </c>
      <c r="V44" s="20">
        <f t="shared" si="4"/>
        <v>84000</v>
      </c>
      <c r="W44" s="20">
        <f t="shared" si="11"/>
        <v>163920</v>
      </c>
      <c r="X44" s="27">
        <f>NPV_calc!$C$287</f>
        <v>2042805.5193491541</v>
      </c>
      <c r="Z44" s="33">
        <f t="shared" si="12"/>
        <v>-2161225.3900960162</v>
      </c>
    </row>
    <row r="45" spans="1:26" x14ac:dyDescent="0.3">
      <c r="A45" t="s">
        <v>95</v>
      </c>
      <c r="B45" s="16" t="s">
        <v>96</v>
      </c>
      <c r="C45" s="29">
        <f t="shared" si="5"/>
        <v>1685</v>
      </c>
      <c r="D45" s="40">
        <v>0.8</v>
      </c>
      <c r="E45">
        <v>4801</v>
      </c>
      <c r="F45">
        <f t="shared" si="6"/>
        <v>3841</v>
      </c>
      <c r="G45" s="29">
        <f t="shared" si="7"/>
        <v>421</v>
      </c>
      <c r="H45" s="29">
        <f t="shared" si="8"/>
        <v>42</v>
      </c>
      <c r="I45" s="40">
        <v>0.8</v>
      </c>
      <c r="J45" s="40">
        <v>526</v>
      </c>
      <c r="K45">
        <v>11488</v>
      </c>
      <c r="L45" s="5">
        <v>25</v>
      </c>
      <c r="M45" s="5">
        <v>0</v>
      </c>
      <c r="N45">
        <v>0</v>
      </c>
      <c r="O45" s="20">
        <f t="shared" si="9"/>
        <v>4500000</v>
      </c>
      <c r="P45" s="20">
        <f t="shared" si="0"/>
        <v>0</v>
      </c>
      <c r="Q45" s="20">
        <f t="shared" si="1"/>
        <v>0</v>
      </c>
      <c r="R45" s="27">
        <f t="shared" si="10"/>
        <v>4500000</v>
      </c>
      <c r="S45" s="20">
        <f t="shared" si="2"/>
        <v>135000</v>
      </c>
      <c r="T45" s="27">
        <f>NPV_calc!$C$297</f>
        <v>1682398.3962428973</v>
      </c>
      <c r="U45" s="20">
        <f t="shared" si="3"/>
        <v>101100</v>
      </c>
      <c r="V45" s="20">
        <f t="shared" si="4"/>
        <v>161520</v>
      </c>
      <c r="W45" s="20">
        <f t="shared" si="11"/>
        <v>262620</v>
      </c>
      <c r="X45" s="27">
        <f>NPV_calc!$C$294</f>
        <v>3272825.6801578496</v>
      </c>
      <c r="Z45" s="33">
        <f t="shared" si="12"/>
        <v>-2909572.7160850475</v>
      </c>
    </row>
    <row r="46" spans="1:26" x14ac:dyDescent="0.3">
      <c r="C46" s="31">
        <f t="shared" ref="C46:X46" si="13">SUM(C4:C45)</f>
        <v>128422</v>
      </c>
      <c r="D46" s="39"/>
      <c r="E46" s="4">
        <f t="shared" si="13"/>
        <v>669073</v>
      </c>
      <c r="F46" s="4">
        <f t="shared" si="13"/>
        <v>292802</v>
      </c>
      <c r="G46" s="31">
        <f t="shared" si="13"/>
        <v>45991</v>
      </c>
      <c r="H46" s="31">
        <f t="shared" si="13"/>
        <v>4602</v>
      </c>
      <c r="I46" s="39"/>
      <c r="J46" s="4">
        <f t="shared" si="13"/>
        <v>102631</v>
      </c>
      <c r="K46" s="4">
        <f t="shared" si="13"/>
        <v>1879700</v>
      </c>
      <c r="L46" s="4">
        <f t="shared" si="13"/>
        <v>1480</v>
      </c>
      <c r="M46" s="4">
        <f t="shared" si="13"/>
        <v>0</v>
      </c>
      <c r="N46" s="4">
        <f t="shared" si="13"/>
        <v>0</v>
      </c>
      <c r="O46" s="21">
        <f t="shared" si="13"/>
        <v>266400000</v>
      </c>
      <c r="P46" s="21">
        <f t="shared" si="13"/>
        <v>0</v>
      </c>
      <c r="Q46" s="21">
        <f t="shared" si="13"/>
        <v>0</v>
      </c>
      <c r="R46" s="25">
        <f t="shared" si="13"/>
        <v>266400000</v>
      </c>
      <c r="S46" s="21">
        <f t="shared" si="13"/>
        <v>7992000</v>
      </c>
      <c r="T46" s="25">
        <f t="shared" si="13"/>
        <v>99597985.057579532</v>
      </c>
      <c r="U46" s="21">
        <f t="shared" si="13"/>
        <v>7705320</v>
      </c>
      <c r="V46" s="21">
        <f t="shared" si="13"/>
        <v>17664720</v>
      </c>
      <c r="W46" s="21">
        <f t="shared" si="13"/>
        <v>25370040</v>
      </c>
      <c r="X46" s="25">
        <f t="shared" si="13"/>
        <v>316166774.87865293</v>
      </c>
      <c r="Z46" s="35">
        <f>SUM(Z4:Z45)</f>
        <v>-49831210.178926505</v>
      </c>
    </row>
    <row r="49" spans="2:3" x14ac:dyDescent="0.3">
      <c r="B49" s="6">
        <v>5</v>
      </c>
      <c r="C49" t="s">
        <v>99</v>
      </c>
    </row>
    <row r="50" spans="2:3" x14ac:dyDescent="0.3">
      <c r="B50" s="6">
        <v>20</v>
      </c>
      <c r="C50" t="s">
        <v>98</v>
      </c>
    </row>
    <row r="51" spans="2:3" x14ac:dyDescent="0.3">
      <c r="B51" s="6">
        <v>120</v>
      </c>
      <c r="C51" t="s">
        <v>97</v>
      </c>
    </row>
    <row r="52" spans="2:3" x14ac:dyDescent="0.3">
      <c r="B52" s="6">
        <v>2.2799999999999998</v>
      </c>
      <c r="C52" t="s">
        <v>102</v>
      </c>
    </row>
    <row r="53" spans="2:3" x14ac:dyDescent="0.3">
      <c r="B53" s="19">
        <v>70000</v>
      </c>
      <c r="C53" t="s">
        <v>110</v>
      </c>
    </row>
    <row r="54" spans="2:3" x14ac:dyDescent="0.3">
      <c r="B54" s="22">
        <v>0.5</v>
      </c>
      <c r="C54" t="s">
        <v>114</v>
      </c>
    </row>
    <row r="55" spans="2:3" x14ac:dyDescent="0.3">
      <c r="B55" s="19">
        <v>100000</v>
      </c>
      <c r="C55" t="s">
        <v>111</v>
      </c>
    </row>
    <row r="56" spans="2:3" x14ac:dyDescent="0.3">
      <c r="B56" s="6">
        <v>9</v>
      </c>
      <c r="C56" t="s">
        <v>112</v>
      </c>
    </row>
    <row r="57" spans="2:3" x14ac:dyDescent="0.3">
      <c r="B57" s="19">
        <f>30*1000</f>
        <v>30000</v>
      </c>
      <c r="C57" t="s">
        <v>113</v>
      </c>
    </row>
    <row r="58" spans="2:3" x14ac:dyDescent="0.3">
      <c r="B58" s="22">
        <v>0.03</v>
      </c>
      <c r="C58" t="s">
        <v>119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DB81E-68FA-46AB-A021-A9E4D923A5D7}">
  <dimension ref="A2:AA298"/>
  <sheetViews>
    <sheetView workbookViewId="0">
      <selection activeCell="A14" sqref="A14"/>
    </sheetView>
  </sheetViews>
  <sheetFormatPr defaultRowHeight="14.4" x14ac:dyDescent="0.3"/>
  <cols>
    <col min="2" max="2" width="23.33203125" customWidth="1"/>
    <col min="3" max="3" width="15.44140625" customWidth="1"/>
  </cols>
  <sheetData>
    <row r="2" spans="1:27" x14ac:dyDescent="0.3">
      <c r="A2" s="2"/>
      <c r="B2" s="2" t="s">
        <v>1</v>
      </c>
      <c r="C2" s="2"/>
      <c r="D2" s="2"/>
      <c r="E2" s="2">
        <v>1</v>
      </c>
      <c r="F2" s="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</row>
    <row r="3" spans="1:27" x14ac:dyDescent="0.3">
      <c r="A3" s="2"/>
      <c r="B3" s="2" t="s">
        <v>0</v>
      </c>
      <c r="C3" s="2">
        <v>0.05</v>
      </c>
      <c r="D3" s="2"/>
      <c r="E3" s="3">
        <f>(1+diskonta_likme)</f>
        <v>1.05</v>
      </c>
      <c r="F3" s="3">
        <f t="shared" ref="F3:X3" si="0">E3*(1+diskonta_likme)</f>
        <v>1.1025</v>
      </c>
      <c r="G3" s="3">
        <f t="shared" si="0"/>
        <v>1.1576250000000001</v>
      </c>
      <c r="H3" s="3">
        <f t="shared" si="0"/>
        <v>1.2155062500000002</v>
      </c>
      <c r="I3" s="3">
        <f t="shared" si="0"/>
        <v>1.2762815625000004</v>
      </c>
      <c r="J3" s="3">
        <f t="shared" si="0"/>
        <v>1.3400956406250004</v>
      </c>
      <c r="K3" s="3">
        <f t="shared" si="0"/>
        <v>1.4071004226562505</v>
      </c>
      <c r="L3" s="3">
        <f t="shared" si="0"/>
        <v>1.477455443789063</v>
      </c>
      <c r="M3" s="3">
        <f t="shared" si="0"/>
        <v>1.5513282159785162</v>
      </c>
      <c r="N3" s="3">
        <f t="shared" si="0"/>
        <v>1.628894626777442</v>
      </c>
      <c r="O3" s="3">
        <f t="shared" si="0"/>
        <v>1.7103393581163142</v>
      </c>
      <c r="P3" s="3">
        <f t="shared" si="0"/>
        <v>1.7958563260221301</v>
      </c>
      <c r="Q3" s="3">
        <f t="shared" si="0"/>
        <v>1.8856491423232367</v>
      </c>
      <c r="R3" s="3">
        <f t="shared" si="0"/>
        <v>1.9799315994393987</v>
      </c>
      <c r="S3" s="3">
        <f t="shared" si="0"/>
        <v>2.0789281794113688</v>
      </c>
      <c r="T3" s="3">
        <f t="shared" si="0"/>
        <v>2.1828745883819374</v>
      </c>
      <c r="U3" s="3">
        <f t="shared" si="0"/>
        <v>2.2920183178010345</v>
      </c>
      <c r="V3" s="3">
        <f t="shared" si="0"/>
        <v>2.4066192336910861</v>
      </c>
      <c r="W3" s="3">
        <f t="shared" si="0"/>
        <v>2.5269501953756404</v>
      </c>
      <c r="X3" s="3">
        <f t="shared" si="0"/>
        <v>2.6532977051444226</v>
      </c>
      <c r="Z3" s="11"/>
    </row>
    <row r="4" spans="1:27" x14ac:dyDescent="0.3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Z4" s="11"/>
    </row>
    <row r="5" spans="1:27" x14ac:dyDescent="0.3">
      <c r="A5" s="2">
        <f>ROW()-1</f>
        <v>4</v>
      </c>
      <c r="B5" s="2" t="s">
        <v>125</v>
      </c>
      <c r="C5" s="14">
        <f>'2.scen. - Novadi'!$W$4</f>
        <v>103140</v>
      </c>
      <c r="D5" s="1"/>
      <c r="E5" s="12">
        <f t="shared" ref="E5:J5" si="1">$C5</f>
        <v>103140</v>
      </c>
      <c r="F5" s="12">
        <f t="shared" si="1"/>
        <v>103140</v>
      </c>
      <c r="G5" s="12">
        <f t="shared" si="1"/>
        <v>103140</v>
      </c>
      <c r="H5" s="12">
        <f t="shared" si="1"/>
        <v>103140</v>
      </c>
      <c r="I5" s="12">
        <f t="shared" si="1"/>
        <v>103140</v>
      </c>
      <c r="J5" s="12">
        <f t="shared" si="1"/>
        <v>103140</v>
      </c>
      <c r="K5" s="12">
        <f t="shared" ref="K5:X5" si="2">$C5</f>
        <v>103140</v>
      </c>
      <c r="L5" s="12">
        <f t="shared" si="2"/>
        <v>103140</v>
      </c>
      <c r="M5" s="12">
        <f t="shared" si="2"/>
        <v>103140</v>
      </c>
      <c r="N5" s="12">
        <f t="shared" si="2"/>
        <v>103140</v>
      </c>
      <c r="O5" s="12">
        <f t="shared" si="2"/>
        <v>103140</v>
      </c>
      <c r="P5" s="12">
        <f t="shared" si="2"/>
        <v>103140</v>
      </c>
      <c r="Q5" s="12">
        <f t="shared" si="2"/>
        <v>103140</v>
      </c>
      <c r="R5" s="12">
        <f t="shared" si="2"/>
        <v>103140</v>
      </c>
      <c r="S5" s="12">
        <f t="shared" si="2"/>
        <v>103140</v>
      </c>
      <c r="T5" s="12">
        <f t="shared" si="2"/>
        <v>103140</v>
      </c>
      <c r="U5" s="12">
        <f t="shared" si="2"/>
        <v>103140</v>
      </c>
      <c r="V5" s="12">
        <f t="shared" si="2"/>
        <v>103140</v>
      </c>
      <c r="W5" s="12">
        <f t="shared" si="2"/>
        <v>103140</v>
      </c>
      <c r="X5" s="12">
        <f t="shared" si="2"/>
        <v>103140</v>
      </c>
    </row>
    <row r="6" spans="1:27" ht="15" thickBot="1" x14ac:dyDescent="0.35">
      <c r="A6" s="2"/>
      <c r="B6" s="2" t="s">
        <v>9</v>
      </c>
      <c r="C6" s="2"/>
      <c r="D6" s="2"/>
      <c r="E6" s="12">
        <f t="shared" ref="E6:X6" si="3">E5/E$3</f>
        <v>98228.57142857142</v>
      </c>
      <c r="F6" s="12">
        <f t="shared" si="3"/>
        <v>93551.020408163269</v>
      </c>
      <c r="G6" s="12">
        <f t="shared" si="3"/>
        <v>89096.209912536433</v>
      </c>
      <c r="H6" s="12">
        <f t="shared" si="3"/>
        <v>84853.533250034685</v>
      </c>
      <c r="I6" s="12">
        <f t="shared" si="3"/>
        <v>80812.88880955684</v>
      </c>
      <c r="J6" s="12">
        <f t="shared" si="3"/>
        <v>76964.656009101745</v>
      </c>
      <c r="K6" s="12">
        <f t="shared" si="3"/>
        <v>73299.672389620711</v>
      </c>
      <c r="L6" s="12">
        <f t="shared" si="3"/>
        <v>69809.211799638768</v>
      </c>
      <c r="M6" s="12">
        <f t="shared" si="3"/>
        <v>66484.963618703594</v>
      </c>
      <c r="N6" s="12">
        <f t="shared" si="3"/>
        <v>63319.0129701939</v>
      </c>
      <c r="O6" s="12">
        <f t="shared" si="3"/>
        <v>60303.821876375136</v>
      </c>
      <c r="P6" s="12">
        <f t="shared" si="3"/>
        <v>57432.21131083346</v>
      </c>
      <c r="Q6" s="12">
        <f t="shared" si="3"/>
        <v>54697.344105555676</v>
      </c>
      <c r="R6" s="12">
        <f t="shared" si="3"/>
        <v>52092.708671957778</v>
      </c>
      <c r="S6" s="12">
        <f t="shared" si="3"/>
        <v>49612.103497102646</v>
      </c>
      <c r="T6" s="12">
        <f t="shared" si="3"/>
        <v>47249.622378192988</v>
      </c>
      <c r="U6" s="12">
        <f t="shared" si="3"/>
        <v>44999.640360183796</v>
      </c>
      <c r="V6" s="12">
        <f t="shared" si="3"/>
        <v>42856.800343032191</v>
      </c>
      <c r="W6" s="12">
        <f t="shared" si="3"/>
        <v>40816.000326697322</v>
      </c>
      <c r="X6" s="12">
        <f t="shared" si="3"/>
        <v>38872.381263521253</v>
      </c>
      <c r="Z6" s="5"/>
      <c r="AA6" s="4"/>
    </row>
    <row r="7" spans="1:27" ht="15.6" thickTop="1" thickBot="1" x14ac:dyDescent="0.35">
      <c r="A7" s="2"/>
      <c r="B7" s="2" t="s">
        <v>10</v>
      </c>
      <c r="C7" s="7">
        <f>X7</f>
        <v>1285352.3747295735</v>
      </c>
      <c r="D7" s="2"/>
      <c r="E7" s="12">
        <f>E6</f>
        <v>98228.57142857142</v>
      </c>
      <c r="F7" s="12">
        <f t="shared" ref="F7:X7" si="4">E7+F6</f>
        <v>191779.59183673467</v>
      </c>
      <c r="G7" s="12">
        <f t="shared" si="4"/>
        <v>280875.80174927111</v>
      </c>
      <c r="H7" s="12">
        <f t="shared" si="4"/>
        <v>365729.33499930578</v>
      </c>
      <c r="I7" s="12">
        <f t="shared" si="4"/>
        <v>446542.22380886262</v>
      </c>
      <c r="J7" s="12">
        <f t="shared" si="4"/>
        <v>523506.87981796439</v>
      </c>
      <c r="K7" s="12">
        <f t="shared" si="4"/>
        <v>596806.55220758507</v>
      </c>
      <c r="L7" s="12">
        <f t="shared" si="4"/>
        <v>666615.76400722389</v>
      </c>
      <c r="M7" s="12">
        <f t="shared" si="4"/>
        <v>733100.72762592742</v>
      </c>
      <c r="N7" s="12">
        <f t="shared" si="4"/>
        <v>796419.74059612129</v>
      </c>
      <c r="O7" s="12">
        <f t="shared" si="4"/>
        <v>856723.56247249641</v>
      </c>
      <c r="P7" s="12">
        <f t="shared" si="4"/>
        <v>914155.77378332987</v>
      </c>
      <c r="Q7" s="12">
        <f t="shared" si="4"/>
        <v>968853.11788888555</v>
      </c>
      <c r="R7" s="12">
        <f t="shared" si="4"/>
        <v>1020945.8265608433</v>
      </c>
      <c r="S7" s="12">
        <f t="shared" si="4"/>
        <v>1070557.9300579459</v>
      </c>
      <c r="T7" s="12">
        <f t="shared" si="4"/>
        <v>1117807.552436139</v>
      </c>
      <c r="U7" s="12">
        <f t="shared" si="4"/>
        <v>1162807.1927963227</v>
      </c>
      <c r="V7" s="12">
        <f t="shared" si="4"/>
        <v>1205663.993139355</v>
      </c>
      <c r="W7" s="12">
        <f t="shared" si="4"/>
        <v>1246479.9934660522</v>
      </c>
      <c r="X7" s="13">
        <f t="shared" si="4"/>
        <v>1285352.3747295735</v>
      </c>
    </row>
    <row r="8" spans="1:27" ht="15" thickTop="1" x14ac:dyDescent="0.3">
      <c r="B8" s="2" t="s">
        <v>126</v>
      </c>
      <c r="C8" s="15">
        <f>'2.scen. - Novadi'!$S$4</f>
        <v>48600</v>
      </c>
      <c r="E8" s="12">
        <f>$C8</f>
        <v>48600</v>
      </c>
      <c r="F8" s="12">
        <f t="shared" ref="F8:X8" si="5">$C8</f>
        <v>48600</v>
      </c>
      <c r="G8" s="12">
        <f t="shared" si="5"/>
        <v>48600</v>
      </c>
      <c r="H8" s="12">
        <f t="shared" si="5"/>
        <v>48600</v>
      </c>
      <c r="I8" s="12">
        <f t="shared" si="5"/>
        <v>48600</v>
      </c>
      <c r="J8" s="12">
        <f t="shared" si="5"/>
        <v>48600</v>
      </c>
      <c r="K8" s="12">
        <f t="shared" si="5"/>
        <v>48600</v>
      </c>
      <c r="L8" s="12">
        <f t="shared" si="5"/>
        <v>48600</v>
      </c>
      <c r="M8" s="12">
        <f t="shared" si="5"/>
        <v>48600</v>
      </c>
      <c r="N8" s="12">
        <f t="shared" si="5"/>
        <v>48600</v>
      </c>
      <c r="O8" s="12">
        <f t="shared" si="5"/>
        <v>48600</v>
      </c>
      <c r="P8" s="12">
        <f t="shared" si="5"/>
        <v>48600</v>
      </c>
      <c r="Q8" s="12">
        <f t="shared" si="5"/>
        <v>48600</v>
      </c>
      <c r="R8" s="12">
        <f t="shared" si="5"/>
        <v>48600</v>
      </c>
      <c r="S8" s="12">
        <f t="shared" si="5"/>
        <v>48600</v>
      </c>
      <c r="T8" s="12">
        <f t="shared" si="5"/>
        <v>48600</v>
      </c>
      <c r="U8" s="12">
        <f t="shared" si="5"/>
        <v>48600</v>
      </c>
      <c r="V8" s="12">
        <f t="shared" si="5"/>
        <v>48600</v>
      </c>
      <c r="W8" s="12">
        <f t="shared" si="5"/>
        <v>48600</v>
      </c>
      <c r="X8" s="12">
        <f t="shared" si="5"/>
        <v>48600</v>
      </c>
    </row>
    <row r="9" spans="1:27" ht="15" thickBot="1" x14ac:dyDescent="0.35">
      <c r="B9" s="2" t="s">
        <v>9</v>
      </c>
      <c r="E9" s="12">
        <f t="shared" ref="E9:X9" si="6">E8/E$3</f>
        <v>46285.714285714283</v>
      </c>
      <c r="F9" s="12">
        <f t="shared" si="6"/>
        <v>44081.63265306122</v>
      </c>
      <c r="G9" s="12">
        <f t="shared" si="6"/>
        <v>41982.507288629735</v>
      </c>
      <c r="H9" s="12">
        <f t="shared" si="6"/>
        <v>39983.340274885457</v>
      </c>
      <c r="I9" s="12">
        <f t="shared" si="6"/>
        <v>38079.371690367101</v>
      </c>
      <c r="J9" s="12">
        <f t="shared" si="6"/>
        <v>36266.068276540092</v>
      </c>
      <c r="K9" s="12">
        <f t="shared" si="6"/>
        <v>34539.112644323897</v>
      </c>
      <c r="L9" s="12">
        <f t="shared" si="6"/>
        <v>32894.392994594185</v>
      </c>
      <c r="M9" s="12">
        <f t="shared" si="6"/>
        <v>31327.993328184937</v>
      </c>
      <c r="N9" s="12">
        <f t="shared" si="6"/>
        <v>29836.184122080893</v>
      </c>
      <c r="O9" s="12">
        <f t="shared" si="6"/>
        <v>28415.413449600852</v>
      </c>
      <c r="P9" s="12">
        <f t="shared" si="6"/>
        <v>27062.298523429377</v>
      </c>
      <c r="Q9" s="12">
        <f t="shared" si="6"/>
        <v>25773.617641361314</v>
      </c>
      <c r="R9" s="12">
        <f t="shared" si="6"/>
        <v>24546.3025155822</v>
      </c>
      <c r="S9" s="12">
        <f t="shared" si="6"/>
        <v>23377.430967221142</v>
      </c>
      <c r="T9" s="12">
        <f t="shared" si="6"/>
        <v>22264.219968782036</v>
      </c>
      <c r="U9" s="12">
        <f t="shared" si="6"/>
        <v>21204.019017887651</v>
      </c>
      <c r="V9" s="12">
        <f t="shared" si="6"/>
        <v>20194.30382655967</v>
      </c>
      <c r="W9" s="12">
        <f t="shared" si="6"/>
        <v>19232.670311009209</v>
      </c>
      <c r="X9" s="12">
        <f t="shared" si="6"/>
        <v>18316.828867627817</v>
      </c>
    </row>
    <row r="10" spans="1:27" ht="15.6" thickTop="1" thickBot="1" x14ac:dyDescent="0.35">
      <c r="B10" s="2" t="s">
        <v>10</v>
      </c>
      <c r="C10" s="7">
        <f>X10</f>
        <v>605663.42264744302</v>
      </c>
      <c r="E10" s="12">
        <f>E9</f>
        <v>46285.714285714283</v>
      </c>
      <c r="F10" s="12">
        <f>E10+F9</f>
        <v>90367.346938775503</v>
      </c>
      <c r="G10" s="12">
        <f t="shared" ref="G10:X10" si="7">F10+G9</f>
        <v>132349.85422740525</v>
      </c>
      <c r="H10" s="12">
        <f t="shared" si="7"/>
        <v>172333.19450229069</v>
      </c>
      <c r="I10" s="12">
        <f t="shared" si="7"/>
        <v>210412.5661926578</v>
      </c>
      <c r="J10" s="12">
        <f t="shared" si="7"/>
        <v>246678.63446919789</v>
      </c>
      <c r="K10" s="12">
        <f t="shared" si="7"/>
        <v>281217.74711352179</v>
      </c>
      <c r="L10" s="12">
        <f t="shared" si="7"/>
        <v>314112.14010811597</v>
      </c>
      <c r="M10" s="12">
        <f t="shared" si="7"/>
        <v>345440.13343630091</v>
      </c>
      <c r="N10" s="12">
        <f t="shared" si="7"/>
        <v>375276.31755838182</v>
      </c>
      <c r="O10" s="12">
        <f t="shared" si="7"/>
        <v>403691.73100798269</v>
      </c>
      <c r="P10" s="12">
        <f t="shared" si="7"/>
        <v>430754.02953141206</v>
      </c>
      <c r="Q10" s="12">
        <f t="shared" si="7"/>
        <v>456527.64717277337</v>
      </c>
      <c r="R10" s="12">
        <f t="shared" si="7"/>
        <v>481073.94968835555</v>
      </c>
      <c r="S10" s="12">
        <f t="shared" si="7"/>
        <v>504451.38065557671</v>
      </c>
      <c r="T10" s="12">
        <f t="shared" si="7"/>
        <v>526715.60062435875</v>
      </c>
      <c r="U10" s="12">
        <f t="shared" si="7"/>
        <v>547919.6196422464</v>
      </c>
      <c r="V10" s="12">
        <f t="shared" si="7"/>
        <v>568113.92346880608</v>
      </c>
      <c r="W10" s="12">
        <f t="shared" si="7"/>
        <v>587346.59377981524</v>
      </c>
      <c r="X10" s="13">
        <f t="shared" si="7"/>
        <v>605663.42264744302</v>
      </c>
    </row>
    <row r="11" spans="1:27" ht="15" thickTop="1" x14ac:dyDescent="0.3"/>
    <row r="12" spans="1:27" x14ac:dyDescent="0.3">
      <c r="A12" s="2">
        <f>A5+1</f>
        <v>5</v>
      </c>
      <c r="B12" s="2" t="s">
        <v>125</v>
      </c>
      <c r="C12" s="14">
        <f>'2.scen. - Novadi'!$W$5</f>
        <v>404460</v>
      </c>
      <c r="D12" s="1"/>
      <c r="E12" s="12">
        <f t="shared" ref="E12:J12" si="8">$C12</f>
        <v>404460</v>
      </c>
      <c r="F12" s="12">
        <f t="shared" si="8"/>
        <v>404460</v>
      </c>
      <c r="G12" s="12">
        <f t="shared" si="8"/>
        <v>404460</v>
      </c>
      <c r="H12" s="12">
        <f t="shared" si="8"/>
        <v>404460</v>
      </c>
      <c r="I12" s="12">
        <f t="shared" si="8"/>
        <v>404460</v>
      </c>
      <c r="J12" s="12">
        <f t="shared" si="8"/>
        <v>404460</v>
      </c>
      <c r="K12" s="12">
        <f t="shared" ref="K12:X12" si="9">$C12</f>
        <v>404460</v>
      </c>
      <c r="L12" s="12">
        <f t="shared" si="9"/>
        <v>404460</v>
      </c>
      <c r="M12" s="12">
        <f t="shared" si="9"/>
        <v>404460</v>
      </c>
      <c r="N12" s="12">
        <f t="shared" si="9"/>
        <v>404460</v>
      </c>
      <c r="O12" s="12">
        <f t="shared" si="9"/>
        <v>404460</v>
      </c>
      <c r="P12" s="12">
        <f t="shared" si="9"/>
        <v>404460</v>
      </c>
      <c r="Q12" s="12">
        <f t="shared" si="9"/>
        <v>404460</v>
      </c>
      <c r="R12" s="12">
        <f t="shared" si="9"/>
        <v>404460</v>
      </c>
      <c r="S12" s="12">
        <f t="shared" si="9"/>
        <v>404460</v>
      </c>
      <c r="T12" s="12">
        <f t="shared" si="9"/>
        <v>404460</v>
      </c>
      <c r="U12" s="12">
        <f t="shared" si="9"/>
        <v>404460</v>
      </c>
      <c r="V12" s="12">
        <f t="shared" si="9"/>
        <v>404460</v>
      </c>
      <c r="W12" s="12">
        <f t="shared" si="9"/>
        <v>404460</v>
      </c>
      <c r="X12" s="12">
        <f t="shared" si="9"/>
        <v>404460</v>
      </c>
    </row>
    <row r="13" spans="1:27" ht="15" thickBot="1" x14ac:dyDescent="0.35">
      <c r="A13" s="2"/>
      <c r="B13" s="2" t="s">
        <v>9</v>
      </c>
      <c r="C13" s="2"/>
      <c r="D13" s="2"/>
      <c r="E13" s="12">
        <f t="shared" ref="E13:X13" si="10">E12/E$3</f>
        <v>385200</v>
      </c>
      <c r="F13" s="12">
        <f t="shared" si="10"/>
        <v>366857.14285714284</v>
      </c>
      <c r="G13" s="12">
        <f t="shared" si="10"/>
        <v>349387.75510204077</v>
      </c>
      <c r="H13" s="12">
        <f t="shared" si="10"/>
        <v>332750.24295432452</v>
      </c>
      <c r="I13" s="12">
        <f t="shared" si="10"/>
        <v>316904.99328983284</v>
      </c>
      <c r="J13" s="12">
        <f t="shared" si="10"/>
        <v>301814.27932365035</v>
      </c>
      <c r="K13" s="12">
        <f t="shared" si="10"/>
        <v>287442.17078442889</v>
      </c>
      <c r="L13" s="12">
        <f t="shared" si="10"/>
        <v>273754.44836612273</v>
      </c>
      <c r="M13" s="12">
        <f t="shared" si="10"/>
        <v>260718.52225345021</v>
      </c>
      <c r="N13" s="12">
        <f t="shared" si="10"/>
        <v>248303.35452709545</v>
      </c>
      <c r="O13" s="12">
        <f t="shared" si="10"/>
        <v>236479.38526390042</v>
      </c>
      <c r="P13" s="12">
        <f t="shared" si="10"/>
        <v>225218.4621560956</v>
      </c>
      <c r="Q13" s="12">
        <f t="shared" si="10"/>
        <v>214493.7734819958</v>
      </c>
      <c r="R13" s="12">
        <f t="shared" si="10"/>
        <v>204279.78426856743</v>
      </c>
      <c r="S13" s="12">
        <f t="shared" si="10"/>
        <v>194552.17549387371</v>
      </c>
      <c r="T13" s="12">
        <f t="shared" si="10"/>
        <v>185287.78618464162</v>
      </c>
      <c r="U13" s="12">
        <f t="shared" si="10"/>
        <v>176464.55827108724</v>
      </c>
      <c r="V13" s="12">
        <f t="shared" si="10"/>
        <v>168061.48406770214</v>
      </c>
      <c r="W13" s="12">
        <f t="shared" si="10"/>
        <v>160058.55625495443</v>
      </c>
      <c r="X13" s="12">
        <f t="shared" si="10"/>
        <v>152436.72024281372</v>
      </c>
      <c r="Z13" s="5"/>
      <c r="AA13" s="4"/>
    </row>
    <row r="14" spans="1:27" ht="15.6" thickTop="1" thickBot="1" x14ac:dyDescent="0.35">
      <c r="A14" s="2"/>
      <c r="B14" s="2" t="s">
        <v>10</v>
      </c>
      <c r="C14" s="7">
        <f>X14</f>
        <v>5040465.5951437196</v>
      </c>
      <c r="D14" s="2"/>
      <c r="E14" s="12">
        <f>E13</f>
        <v>385200</v>
      </c>
      <c r="F14" s="12">
        <f t="shared" ref="F14:X14" si="11">E14+F13</f>
        <v>752057.14285714284</v>
      </c>
      <c r="G14" s="12">
        <f t="shared" si="11"/>
        <v>1101444.8979591837</v>
      </c>
      <c r="H14" s="12">
        <f t="shared" si="11"/>
        <v>1434195.1409135081</v>
      </c>
      <c r="I14" s="12">
        <f t="shared" si="11"/>
        <v>1751100.1342033409</v>
      </c>
      <c r="J14" s="12">
        <f t="shared" si="11"/>
        <v>2052914.4135269911</v>
      </c>
      <c r="K14" s="12">
        <f t="shared" si="11"/>
        <v>2340356.5843114201</v>
      </c>
      <c r="L14" s="12">
        <f t="shared" si="11"/>
        <v>2614111.0326775429</v>
      </c>
      <c r="M14" s="12">
        <f t="shared" si="11"/>
        <v>2874829.5549309929</v>
      </c>
      <c r="N14" s="12">
        <f t="shared" si="11"/>
        <v>3123132.9094580882</v>
      </c>
      <c r="O14" s="12">
        <f t="shared" si="11"/>
        <v>3359612.2947219885</v>
      </c>
      <c r="P14" s="12">
        <f t="shared" si="11"/>
        <v>3584830.756878084</v>
      </c>
      <c r="Q14" s="12">
        <f t="shared" si="11"/>
        <v>3799324.5303600798</v>
      </c>
      <c r="R14" s="12">
        <f t="shared" si="11"/>
        <v>4003604.3146286472</v>
      </c>
      <c r="S14" s="12">
        <f t="shared" si="11"/>
        <v>4198156.4901225213</v>
      </c>
      <c r="T14" s="12">
        <f t="shared" si="11"/>
        <v>4383444.2763071628</v>
      </c>
      <c r="U14" s="12">
        <f t="shared" si="11"/>
        <v>4559908.8345782496</v>
      </c>
      <c r="V14" s="12">
        <f t="shared" si="11"/>
        <v>4727970.3186459513</v>
      </c>
      <c r="W14" s="12">
        <f t="shared" si="11"/>
        <v>4888028.8749009054</v>
      </c>
      <c r="X14" s="13">
        <f t="shared" si="11"/>
        <v>5040465.5951437196</v>
      </c>
    </row>
    <row r="15" spans="1:27" ht="15" thickTop="1" x14ac:dyDescent="0.3">
      <c r="B15" s="2" t="s">
        <v>126</v>
      </c>
      <c r="C15" s="15">
        <f>'2.scen. - Novadi'!$S$5</f>
        <v>194400</v>
      </c>
      <c r="E15" s="12">
        <f>$C15</f>
        <v>194400</v>
      </c>
      <c r="F15" s="12">
        <f t="shared" ref="F15:X15" si="12">$C15</f>
        <v>194400</v>
      </c>
      <c r="G15" s="12">
        <f t="shared" si="12"/>
        <v>194400</v>
      </c>
      <c r="H15" s="12">
        <f t="shared" si="12"/>
        <v>194400</v>
      </c>
      <c r="I15" s="12">
        <f t="shared" si="12"/>
        <v>194400</v>
      </c>
      <c r="J15" s="12">
        <f t="shared" si="12"/>
        <v>194400</v>
      </c>
      <c r="K15" s="12">
        <f t="shared" si="12"/>
        <v>194400</v>
      </c>
      <c r="L15" s="12">
        <f t="shared" si="12"/>
        <v>194400</v>
      </c>
      <c r="M15" s="12">
        <f t="shared" si="12"/>
        <v>194400</v>
      </c>
      <c r="N15" s="12">
        <f t="shared" si="12"/>
        <v>194400</v>
      </c>
      <c r="O15" s="12">
        <f t="shared" si="12"/>
        <v>194400</v>
      </c>
      <c r="P15" s="12">
        <f t="shared" si="12"/>
        <v>194400</v>
      </c>
      <c r="Q15" s="12">
        <f t="shared" si="12"/>
        <v>194400</v>
      </c>
      <c r="R15" s="12">
        <f t="shared" si="12"/>
        <v>194400</v>
      </c>
      <c r="S15" s="12">
        <f t="shared" si="12"/>
        <v>194400</v>
      </c>
      <c r="T15" s="12">
        <f t="shared" si="12"/>
        <v>194400</v>
      </c>
      <c r="U15" s="12">
        <f t="shared" si="12"/>
        <v>194400</v>
      </c>
      <c r="V15" s="12">
        <f t="shared" si="12"/>
        <v>194400</v>
      </c>
      <c r="W15" s="12">
        <f t="shared" si="12"/>
        <v>194400</v>
      </c>
      <c r="X15" s="12">
        <f t="shared" si="12"/>
        <v>194400</v>
      </c>
    </row>
    <row r="16" spans="1:27" ht="15" thickBot="1" x14ac:dyDescent="0.35">
      <c r="B16" s="2" t="s">
        <v>9</v>
      </c>
      <c r="E16" s="12">
        <f t="shared" ref="E16:X16" si="13">E15/E$3</f>
        <v>185142.85714285713</v>
      </c>
      <c r="F16" s="12">
        <f t="shared" si="13"/>
        <v>176326.53061224488</v>
      </c>
      <c r="G16" s="12">
        <f t="shared" si="13"/>
        <v>167930.02915451894</v>
      </c>
      <c r="H16" s="12">
        <f t="shared" si="13"/>
        <v>159933.36109954183</v>
      </c>
      <c r="I16" s="12">
        <f t="shared" si="13"/>
        <v>152317.4867614684</v>
      </c>
      <c r="J16" s="12">
        <f t="shared" si="13"/>
        <v>145064.27310616037</v>
      </c>
      <c r="K16" s="12">
        <f t="shared" si="13"/>
        <v>138156.45057729559</v>
      </c>
      <c r="L16" s="12">
        <f t="shared" si="13"/>
        <v>131577.57197837674</v>
      </c>
      <c r="M16" s="12">
        <f t="shared" si="13"/>
        <v>125311.97331273975</v>
      </c>
      <c r="N16" s="12">
        <f t="shared" si="13"/>
        <v>119344.73648832357</v>
      </c>
      <c r="O16" s="12">
        <f t="shared" si="13"/>
        <v>113661.65379840341</v>
      </c>
      <c r="P16" s="12">
        <f t="shared" si="13"/>
        <v>108249.19409371751</v>
      </c>
      <c r="Q16" s="12">
        <f t="shared" si="13"/>
        <v>103094.47056544526</v>
      </c>
      <c r="R16" s="12">
        <f t="shared" si="13"/>
        <v>98185.210062328799</v>
      </c>
      <c r="S16" s="12">
        <f t="shared" si="13"/>
        <v>93509.723868884568</v>
      </c>
      <c r="T16" s="12">
        <f t="shared" si="13"/>
        <v>89056.879875128143</v>
      </c>
      <c r="U16" s="12">
        <f t="shared" si="13"/>
        <v>84816.076071550604</v>
      </c>
      <c r="V16" s="12">
        <f t="shared" si="13"/>
        <v>80777.215306238679</v>
      </c>
      <c r="W16" s="12">
        <f t="shared" si="13"/>
        <v>76930.681244036838</v>
      </c>
      <c r="X16" s="12">
        <f t="shared" si="13"/>
        <v>73267.315470511268</v>
      </c>
    </row>
    <row r="17" spans="1:27" ht="15.6" thickTop="1" thickBot="1" x14ac:dyDescent="0.35">
      <c r="B17" s="2" t="s">
        <v>10</v>
      </c>
      <c r="C17" s="7">
        <f>X17</f>
        <v>2422653.6905897721</v>
      </c>
      <c r="E17" s="12">
        <f>E16</f>
        <v>185142.85714285713</v>
      </c>
      <c r="F17" s="12">
        <f>E17+F16</f>
        <v>361469.38775510201</v>
      </c>
      <c r="G17" s="12">
        <f t="shared" ref="G17" si="14">F17+G16</f>
        <v>529399.41690962098</v>
      </c>
      <c r="H17" s="12">
        <f t="shared" ref="H17" si="15">G17+H16</f>
        <v>689332.77800916275</v>
      </c>
      <c r="I17" s="12">
        <f t="shared" ref="I17" si="16">H17+I16</f>
        <v>841650.26477063121</v>
      </c>
      <c r="J17" s="12">
        <f t="shared" ref="J17" si="17">I17+J16</f>
        <v>986714.53787679155</v>
      </c>
      <c r="K17" s="12">
        <f t="shared" ref="K17" si="18">J17+K16</f>
        <v>1124870.9884540872</v>
      </c>
      <c r="L17" s="12">
        <f t="shared" ref="L17" si="19">K17+L16</f>
        <v>1256448.5604324639</v>
      </c>
      <c r="M17" s="12">
        <f t="shared" ref="M17" si="20">L17+M16</f>
        <v>1381760.5337452036</v>
      </c>
      <c r="N17" s="12">
        <f t="shared" ref="N17" si="21">M17+N16</f>
        <v>1501105.2702335273</v>
      </c>
      <c r="O17" s="12">
        <f t="shared" ref="O17" si="22">N17+O16</f>
        <v>1614766.9240319307</v>
      </c>
      <c r="P17" s="12">
        <f t="shared" ref="P17" si="23">O17+P16</f>
        <v>1723016.1181256482</v>
      </c>
      <c r="Q17" s="12">
        <f t="shared" ref="Q17" si="24">P17+Q16</f>
        <v>1826110.5886910935</v>
      </c>
      <c r="R17" s="12">
        <f t="shared" ref="R17" si="25">Q17+R16</f>
        <v>1924295.7987534222</v>
      </c>
      <c r="S17" s="12">
        <f t="shared" ref="S17" si="26">R17+S16</f>
        <v>2017805.5226223068</v>
      </c>
      <c r="T17" s="12">
        <f t="shared" ref="T17" si="27">S17+T16</f>
        <v>2106862.402497435</v>
      </c>
      <c r="U17" s="12">
        <f t="shared" ref="U17" si="28">T17+U16</f>
        <v>2191678.4785689856</v>
      </c>
      <c r="V17" s="12">
        <f t="shared" ref="V17" si="29">U17+V16</f>
        <v>2272455.6938752243</v>
      </c>
      <c r="W17" s="12">
        <f t="shared" ref="W17" si="30">V17+W16</f>
        <v>2349386.375119261</v>
      </c>
      <c r="X17" s="13">
        <f t="shared" ref="X17" si="31">W17+X16</f>
        <v>2422653.6905897721</v>
      </c>
    </row>
    <row r="18" spans="1:27" ht="15" thickTop="1" x14ac:dyDescent="0.3"/>
    <row r="19" spans="1:27" x14ac:dyDescent="0.3">
      <c r="A19" s="2">
        <f>A12+1</f>
        <v>6</v>
      </c>
      <c r="B19" s="2" t="s">
        <v>125</v>
      </c>
      <c r="C19" s="14">
        <f>'2.scen. - Novadi'!$W$6</f>
        <v>329700</v>
      </c>
      <c r="D19" s="1"/>
      <c r="E19" s="12">
        <f t="shared" ref="E19:J19" si="32">$C19</f>
        <v>329700</v>
      </c>
      <c r="F19" s="12">
        <f t="shared" si="32"/>
        <v>329700</v>
      </c>
      <c r="G19" s="12">
        <f t="shared" si="32"/>
        <v>329700</v>
      </c>
      <c r="H19" s="12">
        <f t="shared" si="32"/>
        <v>329700</v>
      </c>
      <c r="I19" s="12">
        <f t="shared" si="32"/>
        <v>329700</v>
      </c>
      <c r="J19" s="12">
        <f t="shared" si="32"/>
        <v>329700</v>
      </c>
      <c r="K19" s="12">
        <f t="shared" ref="K19:X19" si="33">$C19</f>
        <v>329700</v>
      </c>
      <c r="L19" s="12">
        <f t="shared" si="33"/>
        <v>329700</v>
      </c>
      <c r="M19" s="12">
        <f t="shared" si="33"/>
        <v>329700</v>
      </c>
      <c r="N19" s="12">
        <f t="shared" si="33"/>
        <v>329700</v>
      </c>
      <c r="O19" s="12">
        <f t="shared" si="33"/>
        <v>329700</v>
      </c>
      <c r="P19" s="12">
        <f t="shared" si="33"/>
        <v>329700</v>
      </c>
      <c r="Q19" s="12">
        <f t="shared" si="33"/>
        <v>329700</v>
      </c>
      <c r="R19" s="12">
        <f t="shared" si="33"/>
        <v>329700</v>
      </c>
      <c r="S19" s="12">
        <f t="shared" si="33"/>
        <v>329700</v>
      </c>
      <c r="T19" s="12">
        <f t="shared" si="33"/>
        <v>329700</v>
      </c>
      <c r="U19" s="12">
        <f t="shared" si="33"/>
        <v>329700</v>
      </c>
      <c r="V19" s="12">
        <f t="shared" si="33"/>
        <v>329700</v>
      </c>
      <c r="W19" s="12">
        <f t="shared" si="33"/>
        <v>329700</v>
      </c>
      <c r="X19" s="12">
        <f t="shared" si="33"/>
        <v>329700</v>
      </c>
    </row>
    <row r="20" spans="1:27" ht="15" thickBot="1" x14ac:dyDescent="0.35">
      <c r="A20" s="2"/>
      <c r="B20" s="2" t="s">
        <v>9</v>
      </c>
      <c r="C20" s="2"/>
      <c r="D20" s="2"/>
      <c r="E20" s="12">
        <f t="shared" ref="E20:X20" si="34">E19/E$3</f>
        <v>314000</v>
      </c>
      <c r="F20" s="12">
        <f t="shared" si="34"/>
        <v>299047.61904761905</v>
      </c>
      <c r="G20" s="12">
        <f t="shared" si="34"/>
        <v>284807.25623582763</v>
      </c>
      <c r="H20" s="12">
        <f t="shared" si="34"/>
        <v>271245.00593888346</v>
      </c>
      <c r="I20" s="12">
        <f t="shared" si="34"/>
        <v>258328.57708465087</v>
      </c>
      <c r="J20" s="12">
        <f t="shared" si="34"/>
        <v>246027.21627109605</v>
      </c>
      <c r="K20" s="12">
        <f t="shared" si="34"/>
        <v>234311.63454390102</v>
      </c>
      <c r="L20" s="12">
        <f t="shared" si="34"/>
        <v>223153.93766085809</v>
      </c>
      <c r="M20" s="12">
        <f t="shared" si="34"/>
        <v>212527.5596770077</v>
      </c>
      <c r="N20" s="12">
        <f t="shared" si="34"/>
        <v>202407.1996923883</v>
      </c>
      <c r="O20" s="12">
        <f t="shared" si="34"/>
        <v>192768.76161179837</v>
      </c>
      <c r="P20" s="12">
        <f t="shared" si="34"/>
        <v>183589.29677314128</v>
      </c>
      <c r="Q20" s="12">
        <f t="shared" si="34"/>
        <v>174846.94930775359</v>
      </c>
      <c r="R20" s="12">
        <f t="shared" si="34"/>
        <v>166520.90410262244</v>
      </c>
      <c r="S20" s="12">
        <f t="shared" si="34"/>
        <v>158591.33724059281</v>
      </c>
      <c r="T20" s="12">
        <f t="shared" si="34"/>
        <v>151039.36880056455</v>
      </c>
      <c r="U20" s="12">
        <f t="shared" si="34"/>
        <v>143847.01790529958</v>
      </c>
      <c r="V20" s="12">
        <f t="shared" si="34"/>
        <v>136997.15990980912</v>
      </c>
      <c r="W20" s="12">
        <f t="shared" si="34"/>
        <v>130473.48562838964</v>
      </c>
      <c r="X20" s="12">
        <f t="shared" si="34"/>
        <v>124260.46250322822</v>
      </c>
      <c r="Z20" s="5"/>
      <c r="AA20" s="4"/>
    </row>
    <row r="21" spans="1:27" ht="15.6" thickTop="1" thickBot="1" x14ac:dyDescent="0.35">
      <c r="A21" s="2"/>
      <c r="B21" s="2" t="s">
        <v>10</v>
      </c>
      <c r="C21" s="7">
        <f>X21</f>
        <v>4108790.7499354323</v>
      </c>
      <c r="D21" s="2"/>
      <c r="E21" s="12">
        <f>E20</f>
        <v>314000</v>
      </c>
      <c r="F21" s="12">
        <f t="shared" ref="F21:X21" si="35">E21+F20</f>
        <v>613047.61904761905</v>
      </c>
      <c r="G21" s="12">
        <f t="shared" si="35"/>
        <v>897854.87528344663</v>
      </c>
      <c r="H21" s="12">
        <f t="shared" si="35"/>
        <v>1169099.88122233</v>
      </c>
      <c r="I21" s="12">
        <f t="shared" si="35"/>
        <v>1427428.4583069808</v>
      </c>
      <c r="J21" s="12">
        <f t="shared" si="35"/>
        <v>1673455.6745780769</v>
      </c>
      <c r="K21" s="12">
        <f t="shared" si="35"/>
        <v>1907767.309121978</v>
      </c>
      <c r="L21" s="12">
        <f t="shared" si="35"/>
        <v>2130921.246782836</v>
      </c>
      <c r="M21" s="12">
        <f t="shared" si="35"/>
        <v>2343448.8064598436</v>
      </c>
      <c r="N21" s="12">
        <f t="shared" si="35"/>
        <v>2545856.0061522322</v>
      </c>
      <c r="O21" s="12">
        <f t="shared" si="35"/>
        <v>2738624.7677640305</v>
      </c>
      <c r="P21" s="12">
        <f t="shared" si="35"/>
        <v>2922214.0645371717</v>
      </c>
      <c r="Q21" s="12">
        <f t="shared" si="35"/>
        <v>3097061.0138449254</v>
      </c>
      <c r="R21" s="12">
        <f t="shared" si="35"/>
        <v>3263581.917947548</v>
      </c>
      <c r="S21" s="12">
        <f t="shared" si="35"/>
        <v>3422173.255188141</v>
      </c>
      <c r="T21" s="12">
        <f t="shared" si="35"/>
        <v>3573212.6239887057</v>
      </c>
      <c r="U21" s="12">
        <f t="shared" si="35"/>
        <v>3717059.6418940052</v>
      </c>
      <c r="V21" s="12">
        <f t="shared" si="35"/>
        <v>3854056.8018038142</v>
      </c>
      <c r="W21" s="12">
        <f t="shared" si="35"/>
        <v>3984530.287432204</v>
      </c>
      <c r="X21" s="13">
        <f t="shared" si="35"/>
        <v>4108790.7499354323</v>
      </c>
    </row>
    <row r="22" spans="1:27" ht="15" thickTop="1" x14ac:dyDescent="0.3">
      <c r="B22" s="2" t="s">
        <v>126</v>
      </c>
      <c r="C22" s="15">
        <f>'2.scen. - Novadi'!$S$6</f>
        <v>145800</v>
      </c>
      <c r="E22" s="12">
        <f>$C22</f>
        <v>145800</v>
      </c>
      <c r="F22" s="12">
        <f t="shared" ref="F22:X22" si="36">$C22</f>
        <v>145800</v>
      </c>
      <c r="G22" s="12">
        <f t="shared" si="36"/>
        <v>145800</v>
      </c>
      <c r="H22" s="12">
        <f t="shared" si="36"/>
        <v>145800</v>
      </c>
      <c r="I22" s="12">
        <f t="shared" si="36"/>
        <v>145800</v>
      </c>
      <c r="J22" s="12">
        <f t="shared" si="36"/>
        <v>145800</v>
      </c>
      <c r="K22" s="12">
        <f t="shared" si="36"/>
        <v>145800</v>
      </c>
      <c r="L22" s="12">
        <f t="shared" si="36"/>
        <v>145800</v>
      </c>
      <c r="M22" s="12">
        <f t="shared" si="36"/>
        <v>145800</v>
      </c>
      <c r="N22" s="12">
        <f t="shared" si="36"/>
        <v>145800</v>
      </c>
      <c r="O22" s="12">
        <f t="shared" si="36"/>
        <v>145800</v>
      </c>
      <c r="P22" s="12">
        <f t="shared" si="36"/>
        <v>145800</v>
      </c>
      <c r="Q22" s="12">
        <f t="shared" si="36"/>
        <v>145800</v>
      </c>
      <c r="R22" s="12">
        <f t="shared" si="36"/>
        <v>145800</v>
      </c>
      <c r="S22" s="12">
        <f t="shared" si="36"/>
        <v>145800</v>
      </c>
      <c r="T22" s="12">
        <f t="shared" si="36"/>
        <v>145800</v>
      </c>
      <c r="U22" s="12">
        <f t="shared" si="36"/>
        <v>145800</v>
      </c>
      <c r="V22" s="12">
        <f t="shared" si="36"/>
        <v>145800</v>
      </c>
      <c r="W22" s="12">
        <f t="shared" si="36"/>
        <v>145800</v>
      </c>
      <c r="X22" s="12">
        <f t="shared" si="36"/>
        <v>145800</v>
      </c>
    </row>
    <row r="23" spans="1:27" ht="15" thickBot="1" x14ac:dyDescent="0.35">
      <c r="B23" s="2" t="s">
        <v>9</v>
      </c>
      <c r="E23" s="12">
        <f t="shared" ref="E23:X23" si="37">E22/E$3</f>
        <v>138857.14285714284</v>
      </c>
      <c r="F23" s="12">
        <f t="shared" si="37"/>
        <v>132244.89795918367</v>
      </c>
      <c r="G23" s="12">
        <f t="shared" si="37"/>
        <v>125947.5218658892</v>
      </c>
      <c r="H23" s="12">
        <f t="shared" si="37"/>
        <v>119950.02082465637</v>
      </c>
      <c r="I23" s="12">
        <f t="shared" si="37"/>
        <v>114238.11507110129</v>
      </c>
      <c r="J23" s="12">
        <f t="shared" si="37"/>
        <v>108798.20482962027</v>
      </c>
      <c r="K23" s="12">
        <f t="shared" si="37"/>
        <v>103617.33793297168</v>
      </c>
      <c r="L23" s="12">
        <f t="shared" si="37"/>
        <v>98683.178983782564</v>
      </c>
      <c r="M23" s="12">
        <f t="shared" si="37"/>
        <v>93983.979984554811</v>
      </c>
      <c r="N23" s="12">
        <f t="shared" si="37"/>
        <v>89508.552366242686</v>
      </c>
      <c r="O23" s="12">
        <f t="shared" si="37"/>
        <v>85246.240348802545</v>
      </c>
      <c r="P23" s="12">
        <f t="shared" si="37"/>
        <v>81186.895570288136</v>
      </c>
      <c r="Q23" s="12">
        <f t="shared" si="37"/>
        <v>77320.852924083942</v>
      </c>
      <c r="R23" s="12">
        <f t="shared" si="37"/>
        <v>73638.907546746603</v>
      </c>
      <c r="S23" s="12">
        <f t="shared" si="37"/>
        <v>70132.29290166343</v>
      </c>
      <c r="T23" s="12">
        <f t="shared" si="37"/>
        <v>66792.659906346118</v>
      </c>
      <c r="U23" s="12">
        <f t="shared" si="37"/>
        <v>63612.057053662953</v>
      </c>
      <c r="V23" s="12">
        <f t="shared" si="37"/>
        <v>60582.911479679009</v>
      </c>
      <c r="W23" s="12">
        <f t="shared" si="37"/>
        <v>57698.010933027632</v>
      </c>
      <c r="X23" s="12">
        <f t="shared" si="37"/>
        <v>54950.486602883451</v>
      </c>
    </row>
    <row r="24" spans="1:27" ht="15.6" thickTop="1" thickBot="1" x14ac:dyDescent="0.35">
      <c r="B24" s="2" t="s">
        <v>10</v>
      </c>
      <c r="C24" s="7">
        <f>X24</f>
        <v>1816990.2679423292</v>
      </c>
      <c r="E24" s="12">
        <f>E23</f>
        <v>138857.14285714284</v>
      </c>
      <c r="F24" s="12">
        <f>E24+F23</f>
        <v>271102.04081632651</v>
      </c>
      <c r="G24" s="12">
        <f t="shared" ref="G24" si="38">F24+G23</f>
        <v>397049.56268221571</v>
      </c>
      <c r="H24" s="12">
        <f t="shared" ref="H24" si="39">G24+H23</f>
        <v>516999.58350687206</v>
      </c>
      <c r="I24" s="12">
        <f t="shared" ref="I24" si="40">H24+I23</f>
        <v>631237.69857797329</v>
      </c>
      <c r="J24" s="12">
        <f t="shared" ref="J24" si="41">I24+J23</f>
        <v>740035.90340759361</v>
      </c>
      <c r="K24" s="12">
        <f t="shared" ref="K24" si="42">J24+K23</f>
        <v>843653.24134056526</v>
      </c>
      <c r="L24" s="12">
        <f t="shared" ref="L24" si="43">K24+L23</f>
        <v>942336.4203243478</v>
      </c>
      <c r="M24" s="12">
        <f t="shared" ref="M24" si="44">L24+M23</f>
        <v>1036320.4003089026</v>
      </c>
      <c r="N24" s="12">
        <f t="shared" ref="N24" si="45">M24+N23</f>
        <v>1125828.9526751454</v>
      </c>
      <c r="O24" s="12">
        <f t="shared" ref="O24" si="46">N24+O23</f>
        <v>1211075.193023948</v>
      </c>
      <c r="P24" s="12">
        <f t="shared" ref="P24" si="47">O24+P23</f>
        <v>1292262.0885942362</v>
      </c>
      <c r="Q24" s="12">
        <f t="shared" ref="Q24" si="48">P24+Q23</f>
        <v>1369582.9415183202</v>
      </c>
      <c r="R24" s="12">
        <f t="shared" ref="R24" si="49">Q24+R23</f>
        <v>1443221.8490650668</v>
      </c>
      <c r="S24" s="12">
        <f t="shared" ref="S24" si="50">R24+S23</f>
        <v>1513354.1419667301</v>
      </c>
      <c r="T24" s="12">
        <f t="shared" ref="T24" si="51">S24+T23</f>
        <v>1580146.8018730762</v>
      </c>
      <c r="U24" s="12">
        <f t="shared" ref="U24" si="52">T24+U23</f>
        <v>1643758.8589267391</v>
      </c>
      <c r="V24" s="12">
        <f t="shared" ref="V24" si="53">U24+V23</f>
        <v>1704341.770406418</v>
      </c>
      <c r="W24" s="12">
        <f t="shared" ref="W24" si="54">V24+W23</f>
        <v>1762039.7813394456</v>
      </c>
      <c r="X24" s="13">
        <f t="shared" ref="X24" si="55">W24+X23</f>
        <v>1816990.2679423292</v>
      </c>
    </row>
    <row r="25" spans="1:27" ht="15" thickTop="1" x14ac:dyDescent="0.3"/>
    <row r="26" spans="1:27" x14ac:dyDescent="0.3">
      <c r="A26" s="2">
        <f>A19+1</f>
        <v>7</v>
      </c>
      <c r="B26" s="2" t="s">
        <v>125</v>
      </c>
      <c r="C26" s="14">
        <f>'2.scen. - Novadi'!$W$7</f>
        <v>324540</v>
      </c>
      <c r="D26" s="1"/>
      <c r="E26" s="12">
        <f t="shared" ref="E26:J26" si="56">$C26</f>
        <v>324540</v>
      </c>
      <c r="F26" s="12">
        <f t="shared" si="56"/>
        <v>324540</v>
      </c>
      <c r="G26" s="12">
        <f t="shared" si="56"/>
        <v>324540</v>
      </c>
      <c r="H26" s="12">
        <f t="shared" si="56"/>
        <v>324540</v>
      </c>
      <c r="I26" s="12">
        <f t="shared" si="56"/>
        <v>324540</v>
      </c>
      <c r="J26" s="12">
        <f t="shared" si="56"/>
        <v>324540</v>
      </c>
      <c r="K26" s="12">
        <f t="shared" ref="K26:X26" si="57">$C26</f>
        <v>324540</v>
      </c>
      <c r="L26" s="12">
        <f t="shared" si="57"/>
        <v>324540</v>
      </c>
      <c r="M26" s="12">
        <f t="shared" si="57"/>
        <v>324540</v>
      </c>
      <c r="N26" s="12">
        <f t="shared" si="57"/>
        <v>324540</v>
      </c>
      <c r="O26" s="12">
        <f t="shared" si="57"/>
        <v>324540</v>
      </c>
      <c r="P26" s="12">
        <f t="shared" si="57"/>
        <v>324540</v>
      </c>
      <c r="Q26" s="12">
        <f t="shared" si="57"/>
        <v>324540</v>
      </c>
      <c r="R26" s="12">
        <f t="shared" si="57"/>
        <v>324540</v>
      </c>
      <c r="S26" s="12">
        <f t="shared" si="57"/>
        <v>324540</v>
      </c>
      <c r="T26" s="12">
        <f t="shared" si="57"/>
        <v>324540</v>
      </c>
      <c r="U26" s="12">
        <f t="shared" si="57"/>
        <v>324540</v>
      </c>
      <c r="V26" s="12">
        <f t="shared" si="57"/>
        <v>324540</v>
      </c>
      <c r="W26" s="12">
        <f t="shared" si="57"/>
        <v>324540</v>
      </c>
      <c r="X26" s="12">
        <f t="shared" si="57"/>
        <v>324540</v>
      </c>
    </row>
    <row r="27" spans="1:27" ht="15" thickBot="1" x14ac:dyDescent="0.35">
      <c r="A27" s="2"/>
      <c r="B27" s="2" t="s">
        <v>9</v>
      </c>
      <c r="C27" s="2"/>
      <c r="D27" s="2"/>
      <c r="E27" s="12">
        <f t="shared" ref="E27:X27" si="58">E26/E$3</f>
        <v>309085.71428571426</v>
      </c>
      <c r="F27" s="12">
        <f t="shared" si="58"/>
        <v>294367.3469387755</v>
      </c>
      <c r="G27" s="12">
        <f t="shared" si="58"/>
        <v>280349.85422740522</v>
      </c>
      <c r="H27" s="12">
        <f t="shared" si="58"/>
        <v>266999.86116895732</v>
      </c>
      <c r="I27" s="12">
        <f t="shared" si="58"/>
        <v>254285.58206567363</v>
      </c>
      <c r="J27" s="12">
        <f t="shared" si="58"/>
        <v>242176.74482445107</v>
      </c>
      <c r="K27" s="12">
        <f t="shared" si="58"/>
        <v>230644.51888042959</v>
      </c>
      <c r="L27" s="12">
        <f t="shared" si="58"/>
        <v>219661.44655279006</v>
      </c>
      <c r="M27" s="12">
        <f t="shared" si="58"/>
        <v>209201.37766932388</v>
      </c>
      <c r="N27" s="12">
        <f t="shared" si="58"/>
        <v>199239.40730411798</v>
      </c>
      <c r="O27" s="12">
        <f t="shared" si="58"/>
        <v>189751.81648011235</v>
      </c>
      <c r="P27" s="12">
        <f t="shared" si="58"/>
        <v>180716.01569534506</v>
      </c>
      <c r="Q27" s="12">
        <f t="shared" si="58"/>
        <v>172110.49113842388</v>
      </c>
      <c r="R27" s="12">
        <f t="shared" si="58"/>
        <v>163914.75346516559</v>
      </c>
      <c r="S27" s="12">
        <f t="shared" si="58"/>
        <v>156109.28901444341</v>
      </c>
      <c r="T27" s="12">
        <f t="shared" si="58"/>
        <v>148675.51334708894</v>
      </c>
      <c r="U27" s="12">
        <f t="shared" si="58"/>
        <v>141595.72699722755</v>
      </c>
      <c r="V27" s="12">
        <f t="shared" si="58"/>
        <v>134853.07333069292</v>
      </c>
      <c r="W27" s="12">
        <f t="shared" si="58"/>
        <v>128431.49841018372</v>
      </c>
      <c r="X27" s="12">
        <f t="shared" si="58"/>
        <v>122315.71277160353</v>
      </c>
      <c r="Z27" s="5"/>
      <c r="AA27" s="4"/>
    </row>
    <row r="28" spans="1:27" ht="15.6" thickTop="1" thickBot="1" x14ac:dyDescent="0.35">
      <c r="A28" s="2"/>
      <c r="B28" s="2" t="s">
        <v>10</v>
      </c>
      <c r="C28" s="7">
        <f>X28</f>
        <v>4044485.7445679246</v>
      </c>
      <c r="D28" s="2"/>
      <c r="E28" s="12">
        <f>E27</f>
        <v>309085.71428571426</v>
      </c>
      <c r="F28" s="12">
        <f t="shared" ref="F28:X28" si="59">E28+F27</f>
        <v>603453.06122448971</v>
      </c>
      <c r="G28" s="12">
        <f t="shared" si="59"/>
        <v>883802.91545189498</v>
      </c>
      <c r="H28" s="12">
        <f t="shared" si="59"/>
        <v>1150802.7766208523</v>
      </c>
      <c r="I28" s="12">
        <f t="shared" si="59"/>
        <v>1405088.3586865258</v>
      </c>
      <c r="J28" s="12">
        <f t="shared" si="59"/>
        <v>1647265.103510977</v>
      </c>
      <c r="K28" s="12">
        <f t="shared" si="59"/>
        <v>1877909.6223914067</v>
      </c>
      <c r="L28" s="12">
        <f t="shared" si="59"/>
        <v>2097571.0689441967</v>
      </c>
      <c r="M28" s="12">
        <f t="shared" si="59"/>
        <v>2306772.4466135204</v>
      </c>
      <c r="N28" s="12">
        <f t="shared" si="59"/>
        <v>2506011.8539176383</v>
      </c>
      <c r="O28" s="12">
        <f t="shared" si="59"/>
        <v>2695763.6703977506</v>
      </c>
      <c r="P28" s="12">
        <f t="shared" si="59"/>
        <v>2876479.6860930957</v>
      </c>
      <c r="Q28" s="12">
        <f t="shared" si="59"/>
        <v>3048590.1772315195</v>
      </c>
      <c r="R28" s="12">
        <f t="shared" si="59"/>
        <v>3212504.9306966849</v>
      </c>
      <c r="S28" s="12">
        <f t="shared" si="59"/>
        <v>3368614.2197111282</v>
      </c>
      <c r="T28" s="12">
        <f t="shared" si="59"/>
        <v>3517289.733058217</v>
      </c>
      <c r="U28" s="12">
        <f t="shared" si="59"/>
        <v>3658885.4600554444</v>
      </c>
      <c r="V28" s="12">
        <f t="shared" si="59"/>
        <v>3793738.5333861373</v>
      </c>
      <c r="W28" s="12">
        <f t="shared" si="59"/>
        <v>3922170.0317963213</v>
      </c>
      <c r="X28" s="13">
        <f t="shared" si="59"/>
        <v>4044485.7445679246</v>
      </c>
    </row>
    <row r="29" spans="1:27" ht="15" thickTop="1" x14ac:dyDescent="0.3">
      <c r="B29" s="2" t="s">
        <v>126</v>
      </c>
      <c r="C29" s="15">
        <f>'2.scen. - Novadi'!$S$7</f>
        <v>232200</v>
      </c>
      <c r="E29" s="12">
        <f>$C29</f>
        <v>232200</v>
      </c>
      <c r="F29" s="12">
        <f t="shared" ref="F29:X29" si="60">$C29</f>
        <v>232200</v>
      </c>
      <c r="G29" s="12">
        <f t="shared" si="60"/>
        <v>232200</v>
      </c>
      <c r="H29" s="12">
        <f t="shared" si="60"/>
        <v>232200</v>
      </c>
      <c r="I29" s="12">
        <f t="shared" si="60"/>
        <v>232200</v>
      </c>
      <c r="J29" s="12">
        <f t="shared" si="60"/>
        <v>232200</v>
      </c>
      <c r="K29" s="12">
        <f t="shared" si="60"/>
        <v>232200</v>
      </c>
      <c r="L29" s="12">
        <f t="shared" si="60"/>
        <v>232200</v>
      </c>
      <c r="M29" s="12">
        <f t="shared" si="60"/>
        <v>232200</v>
      </c>
      <c r="N29" s="12">
        <f t="shared" si="60"/>
        <v>232200</v>
      </c>
      <c r="O29" s="12">
        <f t="shared" si="60"/>
        <v>232200</v>
      </c>
      <c r="P29" s="12">
        <f t="shared" si="60"/>
        <v>232200</v>
      </c>
      <c r="Q29" s="12">
        <f t="shared" si="60"/>
        <v>232200</v>
      </c>
      <c r="R29" s="12">
        <f t="shared" si="60"/>
        <v>232200</v>
      </c>
      <c r="S29" s="12">
        <f t="shared" si="60"/>
        <v>232200</v>
      </c>
      <c r="T29" s="12">
        <f t="shared" si="60"/>
        <v>232200</v>
      </c>
      <c r="U29" s="12">
        <f t="shared" si="60"/>
        <v>232200</v>
      </c>
      <c r="V29" s="12">
        <f t="shared" si="60"/>
        <v>232200</v>
      </c>
      <c r="W29" s="12">
        <f t="shared" si="60"/>
        <v>232200</v>
      </c>
      <c r="X29" s="12">
        <f t="shared" si="60"/>
        <v>232200</v>
      </c>
    </row>
    <row r="30" spans="1:27" ht="15" thickBot="1" x14ac:dyDescent="0.35">
      <c r="B30" s="2" t="s">
        <v>9</v>
      </c>
      <c r="E30" s="12">
        <f t="shared" ref="E30:X30" si="61">E29/E$3</f>
        <v>221142.85714285713</v>
      </c>
      <c r="F30" s="12">
        <f t="shared" si="61"/>
        <v>210612.24489795917</v>
      </c>
      <c r="G30" s="12">
        <f t="shared" si="61"/>
        <v>200583.09037900873</v>
      </c>
      <c r="H30" s="12">
        <f t="shared" si="61"/>
        <v>191031.51464667497</v>
      </c>
      <c r="I30" s="12">
        <f t="shared" si="61"/>
        <v>181934.77585397614</v>
      </c>
      <c r="J30" s="12">
        <f t="shared" si="61"/>
        <v>173271.21509902488</v>
      </c>
      <c r="K30" s="12">
        <f t="shared" si="61"/>
        <v>165020.20485621417</v>
      </c>
      <c r="L30" s="12">
        <f t="shared" si="61"/>
        <v>157162.09986306113</v>
      </c>
      <c r="M30" s="12">
        <f t="shared" si="61"/>
        <v>149678.19034577248</v>
      </c>
      <c r="N30" s="12">
        <f t="shared" si="61"/>
        <v>142550.65747216428</v>
      </c>
      <c r="O30" s="12">
        <f t="shared" si="61"/>
        <v>135762.53092587073</v>
      </c>
      <c r="P30" s="12">
        <f t="shared" si="61"/>
        <v>129297.64850082925</v>
      </c>
      <c r="Q30" s="12">
        <f t="shared" si="61"/>
        <v>123140.61761983739</v>
      </c>
      <c r="R30" s="12">
        <f t="shared" si="61"/>
        <v>117276.7786855594</v>
      </c>
      <c r="S30" s="12">
        <f t="shared" si="61"/>
        <v>111692.17017672323</v>
      </c>
      <c r="T30" s="12">
        <f t="shared" si="61"/>
        <v>106373.49540640306</v>
      </c>
      <c r="U30" s="12">
        <f t="shared" si="61"/>
        <v>101308.090863241</v>
      </c>
      <c r="V30" s="12">
        <f t="shared" si="61"/>
        <v>96483.896060229526</v>
      </c>
      <c r="W30" s="12">
        <f t="shared" si="61"/>
        <v>91889.42481926622</v>
      </c>
      <c r="X30" s="12">
        <f t="shared" si="61"/>
        <v>87513.737923110675</v>
      </c>
    </row>
    <row r="31" spans="1:27" ht="15.6" thickTop="1" thickBot="1" x14ac:dyDescent="0.35">
      <c r="B31" s="2" t="s">
        <v>10</v>
      </c>
      <c r="C31" s="7">
        <f>X31</f>
        <v>2893725.2415377842</v>
      </c>
      <c r="E31" s="12">
        <f>E30</f>
        <v>221142.85714285713</v>
      </c>
      <c r="F31" s="12">
        <f>E31+F30</f>
        <v>431755.10204081633</v>
      </c>
      <c r="G31" s="12">
        <f t="shared" ref="G31" si="62">F31+G30</f>
        <v>632338.19241982512</v>
      </c>
      <c r="H31" s="12">
        <f t="shared" ref="H31" si="63">G31+H30</f>
        <v>823369.70706650009</v>
      </c>
      <c r="I31" s="12">
        <f t="shared" ref="I31" si="64">H31+I30</f>
        <v>1005304.4829204762</v>
      </c>
      <c r="J31" s="12">
        <f t="shared" ref="J31" si="65">I31+J30</f>
        <v>1178575.6980195011</v>
      </c>
      <c r="K31" s="12">
        <f t="shared" ref="K31" si="66">J31+K30</f>
        <v>1343595.9028757152</v>
      </c>
      <c r="L31" s="12">
        <f t="shared" ref="L31" si="67">K31+L30</f>
        <v>1500758.0027387764</v>
      </c>
      <c r="M31" s="12">
        <f t="shared" ref="M31" si="68">L31+M30</f>
        <v>1650436.1930845489</v>
      </c>
      <c r="N31" s="12">
        <f t="shared" ref="N31" si="69">M31+N30</f>
        <v>1792986.8505567133</v>
      </c>
      <c r="O31" s="12">
        <f t="shared" ref="O31" si="70">N31+O30</f>
        <v>1928749.3814825839</v>
      </c>
      <c r="P31" s="12">
        <f t="shared" ref="P31" si="71">O31+P30</f>
        <v>2058047.0299834132</v>
      </c>
      <c r="Q31" s="12">
        <f t="shared" ref="Q31" si="72">P31+Q30</f>
        <v>2181187.6476032506</v>
      </c>
      <c r="R31" s="12">
        <f t="shared" ref="R31" si="73">Q31+R30</f>
        <v>2298464.4262888101</v>
      </c>
      <c r="S31" s="12">
        <f t="shared" ref="S31" si="74">R31+S30</f>
        <v>2410156.5964655331</v>
      </c>
      <c r="T31" s="12">
        <f t="shared" ref="T31" si="75">S31+T30</f>
        <v>2516530.0918719363</v>
      </c>
      <c r="U31" s="12">
        <f t="shared" ref="U31" si="76">T31+U30</f>
        <v>2617838.1827351772</v>
      </c>
      <c r="V31" s="12">
        <f t="shared" ref="V31" si="77">U31+V30</f>
        <v>2714322.078795407</v>
      </c>
      <c r="W31" s="12">
        <f t="shared" ref="W31" si="78">V31+W30</f>
        <v>2806211.5036146734</v>
      </c>
      <c r="X31" s="13">
        <f t="shared" ref="X31" si="79">W31+X30</f>
        <v>2893725.2415377842</v>
      </c>
    </row>
    <row r="32" spans="1:27" ht="15" thickTop="1" x14ac:dyDescent="0.3"/>
    <row r="33" spans="1:27" x14ac:dyDescent="0.3">
      <c r="A33" s="2">
        <f>A26+1</f>
        <v>8</v>
      </c>
      <c r="B33" s="2" t="s">
        <v>125</v>
      </c>
      <c r="C33" s="14">
        <f>'2.scen. - Novadi'!$W$8</f>
        <v>361260</v>
      </c>
      <c r="D33" s="1"/>
      <c r="E33" s="12">
        <f t="shared" ref="E33:J33" si="80">$C33</f>
        <v>361260</v>
      </c>
      <c r="F33" s="12">
        <f t="shared" si="80"/>
        <v>361260</v>
      </c>
      <c r="G33" s="12">
        <f t="shared" si="80"/>
        <v>361260</v>
      </c>
      <c r="H33" s="12">
        <f t="shared" si="80"/>
        <v>361260</v>
      </c>
      <c r="I33" s="12">
        <f t="shared" si="80"/>
        <v>361260</v>
      </c>
      <c r="J33" s="12">
        <f t="shared" si="80"/>
        <v>361260</v>
      </c>
      <c r="K33" s="12">
        <f t="shared" ref="K33:X33" si="81">$C33</f>
        <v>361260</v>
      </c>
      <c r="L33" s="12">
        <f t="shared" si="81"/>
        <v>361260</v>
      </c>
      <c r="M33" s="12">
        <f t="shared" si="81"/>
        <v>361260</v>
      </c>
      <c r="N33" s="12">
        <f t="shared" si="81"/>
        <v>361260</v>
      </c>
      <c r="O33" s="12">
        <f t="shared" si="81"/>
        <v>361260</v>
      </c>
      <c r="P33" s="12">
        <f t="shared" si="81"/>
        <v>361260</v>
      </c>
      <c r="Q33" s="12">
        <f t="shared" si="81"/>
        <v>361260</v>
      </c>
      <c r="R33" s="12">
        <f t="shared" si="81"/>
        <v>361260</v>
      </c>
      <c r="S33" s="12">
        <f t="shared" si="81"/>
        <v>361260</v>
      </c>
      <c r="T33" s="12">
        <f t="shared" si="81"/>
        <v>361260</v>
      </c>
      <c r="U33" s="12">
        <f t="shared" si="81"/>
        <v>361260</v>
      </c>
      <c r="V33" s="12">
        <f t="shared" si="81"/>
        <v>361260</v>
      </c>
      <c r="W33" s="12">
        <f t="shared" si="81"/>
        <v>361260</v>
      </c>
      <c r="X33" s="12">
        <f t="shared" si="81"/>
        <v>361260</v>
      </c>
    </row>
    <row r="34" spans="1:27" ht="15" thickBot="1" x14ac:dyDescent="0.35">
      <c r="A34" s="2"/>
      <c r="B34" s="2" t="s">
        <v>9</v>
      </c>
      <c r="C34" s="2"/>
      <c r="D34" s="2"/>
      <c r="E34" s="12">
        <f t="shared" ref="E34:X34" si="82">E33/E$3</f>
        <v>344057.14285714284</v>
      </c>
      <c r="F34" s="12">
        <f t="shared" si="82"/>
        <v>327673.46938775509</v>
      </c>
      <c r="G34" s="12">
        <f t="shared" si="82"/>
        <v>312069.97084548103</v>
      </c>
      <c r="H34" s="12">
        <f t="shared" si="82"/>
        <v>297209.49604331522</v>
      </c>
      <c r="I34" s="12">
        <f t="shared" si="82"/>
        <v>283056.66289839544</v>
      </c>
      <c r="J34" s="12">
        <f t="shared" si="82"/>
        <v>269577.77418894804</v>
      </c>
      <c r="K34" s="12">
        <f t="shared" si="82"/>
        <v>256740.73732280763</v>
      </c>
      <c r="L34" s="12">
        <f t="shared" si="82"/>
        <v>244514.98792648345</v>
      </c>
      <c r="M34" s="12">
        <f t="shared" si="82"/>
        <v>232871.41707284137</v>
      </c>
      <c r="N34" s="12">
        <f t="shared" si="82"/>
        <v>221782.30197413464</v>
      </c>
      <c r="O34" s="12">
        <f t="shared" si="82"/>
        <v>211221.23997536633</v>
      </c>
      <c r="P34" s="12">
        <f t="shared" si="82"/>
        <v>201163.08569082504</v>
      </c>
      <c r="Q34" s="12">
        <f t="shared" si="82"/>
        <v>191583.8911341191</v>
      </c>
      <c r="R34" s="12">
        <f t="shared" si="82"/>
        <v>182460.84869916103</v>
      </c>
      <c r="S34" s="12">
        <f t="shared" si="82"/>
        <v>173772.23685634381</v>
      </c>
      <c r="T34" s="12">
        <f t="shared" si="82"/>
        <v>165497.36843461313</v>
      </c>
      <c r="U34" s="12">
        <f t="shared" si="82"/>
        <v>157616.54136629822</v>
      </c>
      <c r="V34" s="12">
        <f t="shared" si="82"/>
        <v>150110.99177742688</v>
      </c>
      <c r="W34" s="12">
        <f t="shared" si="82"/>
        <v>142962.84931183513</v>
      </c>
      <c r="X34" s="12">
        <f t="shared" si="82"/>
        <v>136155.09458270011</v>
      </c>
      <c r="Z34" s="5"/>
      <c r="AA34" s="4"/>
    </row>
    <row r="35" spans="1:27" ht="15.6" thickTop="1" thickBot="1" x14ac:dyDescent="0.35">
      <c r="A35" s="2"/>
      <c r="B35" s="2" t="s">
        <v>10</v>
      </c>
      <c r="C35" s="7">
        <f>X35</f>
        <v>4502098.1083459938</v>
      </c>
      <c r="D35" s="2"/>
      <c r="E35" s="12">
        <f>E34</f>
        <v>344057.14285714284</v>
      </c>
      <c r="F35" s="12">
        <f t="shared" ref="F35:X35" si="83">E35+F34</f>
        <v>671730.61224489799</v>
      </c>
      <c r="G35" s="12">
        <f t="shared" si="83"/>
        <v>983800.58309037902</v>
      </c>
      <c r="H35" s="12">
        <f t="shared" si="83"/>
        <v>1281010.0791336943</v>
      </c>
      <c r="I35" s="12">
        <f t="shared" si="83"/>
        <v>1564066.7420320897</v>
      </c>
      <c r="J35" s="12">
        <f t="shared" si="83"/>
        <v>1833644.5162210378</v>
      </c>
      <c r="K35" s="12">
        <f t="shared" si="83"/>
        <v>2090385.2535438454</v>
      </c>
      <c r="L35" s="12">
        <f t="shared" si="83"/>
        <v>2334900.241470329</v>
      </c>
      <c r="M35" s="12">
        <f t="shared" si="83"/>
        <v>2567771.6585431704</v>
      </c>
      <c r="N35" s="12">
        <f t="shared" si="83"/>
        <v>2789553.9605173049</v>
      </c>
      <c r="O35" s="12">
        <f t="shared" si="83"/>
        <v>3000775.2004926712</v>
      </c>
      <c r="P35" s="12">
        <f t="shared" si="83"/>
        <v>3201938.2861834965</v>
      </c>
      <c r="Q35" s="12">
        <f t="shared" si="83"/>
        <v>3393522.1773176156</v>
      </c>
      <c r="R35" s="12">
        <f t="shared" si="83"/>
        <v>3575983.0260167764</v>
      </c>
      <c r="S35" s="12">
        <f t="shared" si="83"/>
        <v>3749755.2628731201</v>
      </c>
      <c r="T35" s="12">
        <f t="shared" si="83"/>
        <v>3915252.6313077332</v>
      </c>
      <c r="U35" s="12">
        <f t="shared" si="83"/>
        <v>4072869.1726740315</v>
      </c>
      <c r="V35" s="12">
        <f t="shared" si="83"/>
        <v>4222980.1644514585</v>
      </c>
      <c r="W35" s="12">
        <f t="shared" si="83"/>
        <v>4365943.0137632936</v>
      </c>
      <c r="X35" s="13">
        <f t="shared" si="83"/>
        <v>4502098.1083459938</v>
      </c>
    </row>
    <row r="36" spans="1:27" ht="15" thickTop="1" x14ac:dyDescent="0.3">
      <c r="B36" s="2" t="s">
        <v>126</v>
      </c>
      <c r="C36" s="15">
        <f>'2.scen. - Novadi'!$S$8</f>
        <v>172800</v>
      </c>
      <c r="E36" s="12">
        <f>$C36</f>
        <v>172800</v>
      </c>
      <c r="F36" s="12">
        <f t="shared" ref="F36:X36" si="84">$C36</f>
        <v>172800</v>
      </c>
      <c r="G36" s="12">
        <f t="shared" si="84"/>
        <v>172800</v>
      </c>
      <c r="H36" s="12">
        <f t="shared" si="84"/>
        <v>172800</v>
      </c>
      <c r="I36" s="12">
        <f t="shared" si="84"/>
        <v>172800</v>
      </c>
      <c r="J36" s="12">
        <f t="shared" si="84"/>
        <v>172800</v>
      </c>
      <c r="K36" s="12">
        <f t="shared" si="84"/>
        <v>172800</v>
      </c>
      <c r="L36" s="12">
        <f t="shared" si="84"/>
        <v>172800</v>
      </c>
      <c r="M36" s="12">
        <f t="shared" si="84"/>
        <v>172800</v>
      </c>
      <c r="N36" s="12">
        <f t="shared" si="84"/>
        <v>172800</v>
      </c>
      <c r="O36" s="12">
        <f t="shared" si="84"/>
        <v>172800</v>
      </c>
      <c r="P36" s="12">
        <f t="shared" si="84"/>
        <v>172800</v>
      </c>
      <c r="Q36" s="12">
        <f t="shared" si="84"/>
        <v>172800</v>
      </c>
      <c r="R36" s="12">
        <f t="shared" si="84"/>
        <v>172800</v>
      </c>
      <c r="S36" s="12">
        <f t="shared" si="84"/>
        <v>172800</v>
      </c>
      <c r="T36" s="12">
        <f t="shared" si="84"/>
        <v>172800</v>
      </c>
      <c r="U36" s="12">
        <f t="shared" si="84"/>
        <v>172800</v>
      </c>
      <c r="V36" s="12">
        <f t="shared" si="84"/>
        <v>172800</v>
      </c>
      <c r="W36" s="12">
        <f t="shared" si="84"/>
        <v>172800</v>
      </c>
      <c r="X36" s="12">
        <f t="shared" si="84"/>
        <v>172800</v>
      </c>
    </row>
    <row r="37" spans="1:27" ht="15" thickBot="1" x14ac:dyDescent="0.35">
      <c r="B37" s="2" t="s">
        <v>9</v>
      </c>
      <c r="E37" s="12">
        <f t="shared" ref="E37:X37" si="85">E36/E$3</f>
        <v>164571.42857142855</v>
      </c>
      <c r="F37" s="12">
        <f t="shared" si="85"/>
        <v>156734.69387755101</v>
      </c>
      <c r="G37" s="12">
        <f t="shared" si="85"/>
        <v>149271.13702623904</v>
      </c>
      <c r="H37" s="12">
        <f t="shared" si="85"/>
        <v>142162.98764403717</v>
      </c>
      <c r="I37" s="12">
        <f t="shared" si="85"/>
        <v>135393.32156574968</v>
      </c>
      <c r="J37" s="12">
        <f t="shared" si="85"/>
        <v>128946.02053880921</v>
      </c>
      <c r="K37" s="12">
        <f t="shared" si="85"/>
        <v>122805.73384648497</v>
      </c>
      <c r="L37" s="12">
        <f t="shared" si="85"/>
        <v>116957.84175855712</v>
      </c>
      <c r="M37" s="12">
        <f t="shared" si="85"/>
        <v>111388.42072243534</v>
      </c>
      <c r="N37" s="12">
        <f t="shared" si="85"/>
        <v>106084.21021184318</v>
      </c>
      <c r="O37" s="12">
        <f t="shared" si="85"/>
        <v>101032.58115413635</v>
      </c>
      <c r="P37" s="12">
        <f t="shared" si="85"/>
        <v>96221.505861082231</v>
      </c>
      <c r="Q37" s="12">
        <f t="shared" si="85"/>
        <v>91639.529391506891</v>
      </c>
      <c r="R37" s="12">
        <f t="shared" si="85"/>
        <v>87275.742277625599</v>
      </c>
      <c r="S37" s="12">
        <f t="shared" si="85"/>
        <v>83119.754550119615</v>
      </c>
      <c r="T37" s="12">
        <f t="shared" si="85"/>
        <v>79161.671000113914</v>
      </c>
      <c r="U37" s="12">
        <f t="shared" si="85"/>
        <v>75392.067619156092</v>
      </c>
      <c r="V37" s="12">
        <f t="shared" si="85"/>
        <v>71801.969161101049</v>
      </c>
      <c r="W37" s="12">
        <f t="shared" si="85"/>
        <v>68382.827772477191</v>
      </c>
      <c r="X37" s="12">
        <f t="shared" si="85"/>
        <v>65126.502640454462</v>
      </c>
    </row>
    <row r="38" spans="1:27" ht="15.6" thickTop="1" thickBot="1" x14ac:dyDescent="0.35">
      <c r="B38" s="2" t="s">
        <v>10</v>
      </c>
      <c r="C38" s="7">
        <f>X38</f>
        <v>2153469.9471909092</v>
      </c>
      <c r="E38" s="12">
        <f>E37</f>
        <v>164571.42857142855</v>
      </c>
      <c r="F38" s="12">
        <f>E38+F37</f>
        <v>321306.12244897953</v>
      </c>
      <c r="G38" s="12">
        <f t="shared" ref="G38" si="86">F38+G37</f>
        <v>470577.2594752186</v>
      </c>
      <c r="H38" s="12">
        <f t="shared" ref="H38" si="87">G38+H37</f>
        <v>612740.24711925583</v>
      </c>
      <c r="I38" s="12">
        <f t="shared" ref="I38" si="88">H38+I37</f>
        <v>748133.56868500554</v>
      </c>
      <c r="J38" s="12">
        <f t="shared" ref="J38" si="89">I38+J37</f>
        <v>877079.58922381478</v>
      </c>
      <c r="K38" s="12">
        <f t="shared" ref="K38" si="90">J38+K37</f>
        <v>999885.32307029981</v>
      </c>
      <c r="L38" s="12">
        <f t="shared" ref="L38" si="91">K38+L37</f>
        <v>1116843.1648288569</v>
      </c>
      <c r="M38" s="12">
        <f t="shared" ref="M38" si="92">L38+M37</f>
        <v>1228231.5855512922</v>
      </c>
      <c r="N38" s="12">
        <f t="shared" ref="N38" si="93">M38+N37</f>
        <v>1334315.7957631354</v>
      </c>
      <c r="O38" s="12">
        <f t="shared" ref="O38" si="94">N38+O37</f>
        <v>1435348.3769172719</v>
      </c>
      <c r="P38" s="12">
        <f t="shared" ref="P38" si="95">O38+P37</f>
        <v>1531569.882778354</v>
      </c>
      <c r="Q38" s="12">
        <f t="shared" ref="Q38" si="96">P38+Q37</f>
        <v>1623209.4121698609</v>
      </c>
      <c r="R38" s="12">
        <f t="shared" ref="R38" si="97">Q38+R37</f>
        <v>1710485.1544474866</v>
      </c>
      <c r="S38" s="12">
        <f t="shared" ref="S38" si="98">R38+S37</f>
        <v>1793604.9089976063</v>
      </c>
      <c r="T38" s="12">
        <f t="shared" ref="T38" si="99">S38+T37</f>
        <v>1872766.5799977202</v>
      </c>
      <c r="U38" s="12">
        <f t="shared" ref="U38" si="100">T38+U37</f>
        <v>1948158.6476168763</v>
      </c>
      <c r="V38" s="12">
        <f t="shared" ref="V38" si="101">U38+V37</f>
        <v>2019960.6167779774</v>
      </c>
      <c r="W38" s="12">
        <f t="shared" ref="W38" si="102">V38+W37</f>
        <v>2088343.4445504546</v>
      </c>
      <c r="X38" s="13">
        <f t="shared" ref="X38" si="103">W38+X37</f>
        <v>2153469.9471909092</v>
      </c>
    </row>
    <row r="39" spans="1:27" ht="15" thickTop="1" x14ac:dyDescent="0.3"/>
    <row r="40" spans="1:27" x14ac:dyDescent="0.3">
      <c r="A40" s="2">
        <f>A33+1</f>
        <v>9</v>
      </c>
      <c r="B40" s="2" t="s">
        <v>125</v>
      </c>
      <c r="C40" s="14">
        <f>'2.scen. - Novadi'!$W$9</f>
        <v>730140</v>
      </c>
      <c r="D40" s="1"/>
      <c r="E40" s="12">
        <f t="shared" ref="E40:J40" si="104">$C40</f>
        <v>730140</v>
      </c>
      <c r="F40" s="12">
        <f t="shared" si="104"/>
        <v>730140</v>
      </c>
      <c r="G40" s="12">
        <f t="shared" si="104"/>
        <v>730140</v>
      </c>
      <c r="H40" s="12">
        <f t="shared" si="104"/>
        <v>730140</v>
      </c>
      <c r="I40" s="12">
        <f t="shared" si="104"/>
        <v>730140</v>
      </c>
      <c r="J40" s="12">
        <f t="shared" si="104"/>
        <v>730140</v>
      </c>
      <c r="K40" s="12">
        <f t="shared" ref="K40:X40" si="105">$C40</f>
        <v>730140</v>
      </c>
      <c r="L40" s="12">
        <f t="shared" si="105"/>
        <v>730140</v>
      </c>
      <c r="M40" s="12">
        <f t="shared" si="105"/>
        <v>730140</v>
      </c>
      <c r="N40" s="12">
        <f t="shared" si="105"/>
        <v>730140</v>
      </c>
      <c r="O40" s="12">
        <f t="shared" si="105"/>
        <v>730140</v>
      </c>
      <c r="P40" s="12">
        <f t="shared" si="105"/>
        <v>730140</v>
      </c>
      <c r="Q40" s="12">
        <f t="shared" si="105"/>
        <v>730140</v>
      </c>
      <c r="R40" s="12">
        <f t="shared" si="105"/>
        <v>730140</v>
      </c>
      <c r="S40" s="12">
        <f t="shared" si="105"/>
        <v>730140</v>
      </c>
      <c r="T40" s="12">
        <f t="shared" si="105"/>
        <v>730140</v>
      </c>
      <c r="U40" s="12">
        <f t="shared" si="105"/>
        <v>730140</v>
      </c>
      <c r="V40" s="12">
        <f t="shared" si="105"/>
        <v>730140</v>
      </c>
      <c r="W40" s="12">
        <f t="shared" si="105"/>
        <v>730140</v>
      </c>
      <c r="X40" s="12">
        <f t="shared" si="105"/>
        <v>730140</v>
      </c>
    </row>
    <row r="41" spans="1:27" ht="15" thickBot="1" x14ac:dyDescent="0.35">
      <c r="A41" s="2"/>
      <c r="B41" s="2" t="s">
        <v>9</v>
      </c>
      <c r="C41" s="2"/>
      <c r="D41" s="2"/>
      <c r="E41" s="12">
        <f t="shared" ref="E41:X41" si="106">E40/E$3</f>
        <v>695371.42857142852</v>
      </c>
      <c r="F41" s="12">
        <f t="shared" si="106"/>
        <v>662258.50340136047</v>
      </c>
      <c r="G41" s="12">
        <f t="shared" si="106"/>
        <v>630722.38419177185</v>
      </c>
      <c r="H41" s="12">
        <f t="shared" si="106"/>
        <v>600687.98494454462</v>
      </c>
      <c r="I41" s="12">
        <f t="shared" si="106"/>
        <v>572083.7951852805</v>
      </c>
      <c r="J41" s="12">
        <f t="shared" si="106"/>
        <v>544841.70970026718</v>
      </c>
      <c r="K41" s="12">
        <f t="shared" si="106"/>
        <v>518896.86638120678</v>
      </c>
      <c r="L41" s="12">
        <f t="shared" si="106"/>
        <v>494187.49179162551</v>
      </c>
      <c r="M41" s="12">
        <f t="shared" si="106"/>
        <v>470654.75408726238</v>
      </c>
      <c r="N41" s="12">
        <f t="shared" si="106"/>
        <v>448242.62294024986</v>
      </c>
      <c r="O41" s="12">
        <f t="shared" si="106"/>
        <v>426897.73613357131</v>
      </c>
      <c r="P41" s="12">
        <f t="shared" si="106"/>
        <v>406569.27250816312</v>
      </c>
      <c r="Q41" s="12">
        <f t="shared" si="106"/>
        <v>387208.83096015529</v>
      </c>
      <c r="R41" s="12">
        <f t="shared" si="106"/>
        <v>368770.31520014792</v>
      </c>
      <c r="S41" s="12">
        <f t="shared" si="106"/>
        <v>351209.82400014083</v>
      </c>
      <c r="T41" s="12">
        <f t="shared" si="106"/>
        <v>334485.54666680074</v>
      </c>
      <c r="U41" s="12">
        <f t="shared" si="106"/>
        <v>318557.66349219118</v>
      </c>
      <c r="V41" s="12">
        <f t="shared" si="106"/>
        <v>303388.25094494398</v>
      </c>
      <c r="W41" s="12">
        <f t="shared" si="106"/>
        <v>288941.19137613714</v>
      </c>
      <c r="X41" s="12">
        <f t="shared" si="106"/>
        <v>275182.08702489245</v>
      </c>
      <c r="Z41" s="5"/>
      <c r="AA41" s="4"/>
    </row>
    <row r="42" spans="1:27" ht="15.6" thickTop="1" thickBot="1" x14ac:dyDescent="0.35">
      <c r="A42" s="2"/>
      <c r="B42" s="2" t="s">
        <v>10</v>
      </c>
      <c r="C42" s="7">
        <f>X42</f>
        <v>9099158.2595021427</v>
      </c>
      <c r="D42" s="2"/>
      <c r="E42" s="12">
        <f>E41</f>
        <v>695371.42857142852</v>
      </c>
      <c r="F42" s="12">
        <f t="shared" ref="F42:X42" si="107">E42+F41</f>
        <v>1357629.9319727891</v>
      </c>
      <c r="G42" s="12">
        <f t="shared" si="107"/>
        <v>1988352.3161645611</v>
      </c>
      <c r="H42" s="12">
        <f t="shared" si="107"/>
        <v>2589040.3011091058</v>
      </c>
      <c r="I42" s="12">
        <f t="shared" si="107"/>
        <v>3161124.0962943863</v>
      </c>
      <c r="J42" s="12">
        <f t="shared" si="107"/>
        <v>3705965.8059946536</v>
      </c>
      <c r="K42" s="12">
        <f t="shared" si="107"/>
        <v>4224862.6723758606</v>
      </c>
      <c r="L42" s="12">
        <f t="shared" si="107"/>
        <v>4719050.1641674861</v>
      </c>
      <c r="M42" s="12">
        <f t="shared" si="107"/>
        <v>5189704.9182547489</v>
      </c>
      <c r="N42" s="12">
        <f t="shared" si="107"/>
        <v>5637947.5411949987</v>
      </c>
      <c r="O42" s="12">
        <f t="shared" si="107"/>
        <v>6064845.2773285704</v>
      </c>
      <c r="P42" s="12">
        <f t="shared" si="107"/>
        <v>6471414.5498367334</v>
      </c>
      <c r="Q42" s="12">
        <f t="shared" si="107"/>
        <v>6858623.3807968888</v>
      </c>
      <c r="R42" s="12">
        <f t="shared" si="107"/>
        <v>7227393.695997037</v>
      </c>
      <c r="S42" s="12">
        <f t="shared" si="107"/>
        <v>7578603.5199971776</v>
      </c>
      <c r="T42" s="12">
        <f t="shared" si="107"/>
        <v>7913089.0666639786</v>
      </c>
      <c r="U42" s="12">
        <f t="shared" si="107"/>
        <v>8231646.7301561702</v>
      </c>
      <c r="V42" s="12">
        <f t="shared" si="107"/>
        <v>8535034.9811011143</v>
      </c>
      <c r="W42" s="12">
        <f t="shared" si="107"/>
        <v>8823976.1724772509</v>
      </c>
      <c r="X42" s="13">
        <f t="shared" si="107"/>
        <v>9099158.2595021427</v>
      </c>
    </row>
    <row r="43" spans="1:27" ht="15" thickTop="1" x14ac:dyDescent="0.3">
      <c r="B43" s="2" t="s">
        <v>126</v>
      </c>
      <c r="C43" s="15">
        <f>'2.scen. - Novadi'!$S$9</f>
        <v>340200</v>
      </c>
      <c r="E43" s="12">
        <f>$C43</f>
        <v>340200</v>
      </c>
      <c r="F43" s="12">
        <f t="shared" ref="F43:X43" si="108">$C43</f>
        <v>340200</v>
      </c>
      <c r="G43" s="12">
        <f t="shared" si="108"/>
        <v>340200</v>
      </c>
      <c r="H43" s="12">
        <f t="shared" si="108"/>
        <v>340200</v>
      </c>
      <c r="I43" s="12">
        <f t="shared" si="108"/>
        <v>340200</v>
      </c>
      <c r="J43" s="12">
        <f t="shared" si="108"/>
        <v>340200</v>
      </c>
      <c r="K43" s="12">
        <f t="shared" si="108"/>
        <v>340200</v>
      </c>
      <c r="L43" s="12">
        <f t="shared" si="108"/>
        <v>340200</v>
      </c>
      <c r="M43" s="12">
        <f t="shared" si="108"/>
        <v>340200</v>
      </c>
      <c r="N43" s="12">
        <f t="shared" si="108"/>
        <v>340200</v>
      </c>
      <c r="O43" s="12">
        <f t="shared" si="108"/>
        <v>340200</v>
      </c>
      <c r="P43" s="12">
        <f t="shared" si="108"/>
        <v>340200</v>
      </c>
      <c r="Q43" s="12">
        <f t="shared" si="108"/>
        <v>340200</v>
      </c>
      <c r="R43" s="12">
        <f t="shared" si="108"/>
        <v>340200</v>
      </c>
      <c r="S43" s="12">
        <f t="shared" si="108"/>
        <v>340200</v>
      </c>
      <c r="T43" s="12">
        <f t="shared" si="108"/>
        <v>340200</v>
      </c>
      <c r="U43" s="12">
        <f t="shared" si="108"/>
        <v>340200</v>
      </c>
      <c r="V43" s="12">
        <f t="shared" si="108"/>
        <v>340200</v>
      </c>
      <c r="W43" s="12">
        <f t="shared" si="108"/>
        <v>340200</v>
      </c>
      <c r="X43" s="12">
        <f t="shared" si="108"/>
        <v>340200</v>
      </c>
    </row>
    <row r="44" spans="1:27" ht="15" thickBot="1" x14ac:dyDescent="0.35">
      <c r="B44" s="2" t="s">
        <v>9</v>
      </c>
      <c r="E44" s="12">
        <f t="shared" ref="E44:X44" si="109">E43/E$3</f>
        <v>324000</v>
      </c>
      <c r="F44" s="12">
        <f t="shared" si="109"/>
        <v>308571.42857142858</v>
      </c>
      <c r="G44" s="12">
        <f t="shared" si="109"/>
        <v>293877.55102040811</v>
      </c>
      <c r="H44" s="12">
        <f t="shared" si="109"/>
        <v>279883.38192419818</v>
      </c>
      <c r="I44" s="12">
        <f t="shared" si="109"/>
        <v>266555.60183256969</v>
      </c>
      <c r="J44" s="12">
        <f t="shared" si="109"/>
        <v>253862.47793578065</v>
      </c>
      <c r="K44" s="12">
        <f t="shared" si="109"/>
        <v>241773.78851026727</v>
      </c>
      <c r="L44" s="12">
        <f t="shared" si="109"/>
        <v>230260.75096215931</v>
      </c>
      <c r="M44" s="12">
        <f t="shared" si="109"/>
        <v>219295.95329729456</v>
      </c>
      <c r="N44" s="12">
        <f t="shared" si="109"/>
        <v>208853.28885456626</v>
      </c>
      <c r="O44" s="12">
        <f t="shared" si="109"/>
        <v>198907.89414720595</v>
      </c>
      <c r="P44" s="12">
        <f t="shared" si="109"/>
        <v>189436.08966400565</v>
      </c>
      <c r="Q44" s="12">
        <f t="shared" si="109"/>
        <v>180415.3234895292</v>
      </c>
      <c r="R44" s="12">
        <f t="shared" si="109"/>
        <v>171824.11760907539</v>
      </c>
      <c r="S44" s="12">
        <f t="shared" si="109"/>
        <v>163642.01677054798</v>
      </c>
      <c r="T44" s="12">
        <f t="shared" si="109"/>
        <v>155849.53978147425</v>
      </c>
      <c r="U44" s="12">
        <f t="shared" si="109"/>
        <v>148428.13312521356</v>
      </c>
      <c r="V44" s="12">
        <f t="shared" si="109"/>
        <v>141360.12678591767</v>
      </c>
      <c r="W44" s="12">
        <f t="shared" si="109"/>
        <v>134628.69217706445</v>
      </c>
      <c r="X44" s="12">
        <f t="shared" si="109"/>
        <v>128217.80207339472</v>
      </c>
    </row>
    <row r="45" spans="1:27" ht="15.6" thickTop="1" thickBot="1" x14ac:dyDescent="0.35">
      <c r="B45" s="2" t="s">
        <v>10</v>
      </c>
      <c r="C45" s="7">
        <f>X45</f>
        <v>4239643.9585321015</v>
      </c>
      <c r="E45" s="12">
        <f>E44</f>
        <v>324000</v>
      </c>
      <c r="F45" s="12">
        <f>E45+F44</f>
        <v>632571.42857142864</v>
      </c>
      <c r="G45" s="12">
        <f t="shared" ref="G45" si="110">F45+G44</f>
        <v>926448.97959183669</v>
      </c>
      <c r="H45" s="12">
        <f t="shared" ref="H45" si="111">G45+H44</f>
        <v>1206332.3615160349</v>
      </c>
      <c r="I45" s="12">
        <f t="shared" ref="I45" si="112">H45+I44</f>
        <v>1472887.9633486047</v>
      </c>
      <c r="J45" s="12">
        <f t="shared" ref="J45" si="113">I45+J44</f>
        <v>1726750.4412843855</v>
      </c>
      <c r="K45" s="12">
        <f t="shared" ref="K45" si="114">J45+K44</f>
        <v>1968524.2297946527</v>
      </c>
      <c r="L45" s="12">
        <f t="shared" ref="L45" si="115">K45+L44</f>
        <v>2198784.9807568118</v>
      </c>
      <c r="M45" s="12">
        <f t="shared" ref="M45" si="116">L45+M44</f>
        <v>2418080.9340541065</v>
      </c>
      <c r="N45" s="12">
        <f t="shared" ref="N45" si="117">M45+N44</f>
        <v>2626934.2229086729</v>
      </c>
      <c r="O45" s="12">
        <f t="shared" ref="O45" si="118">N45+O44</f>
        <v>2825842.117055879</v>
      </c>
      <c r="P45" s="12">
        <f t="shared" ref="P45" si="119">O45+P44</f>
        <v>3015278.2067198846</v>
      </c>
      <c r="Q45" s="12">
        <f t="shared" ref="Q45" si="120">P45+Q44</f>
        <v>3195693.5302094137</v>
      </c>
      <c r="R45" s="12">
        <f t="shared" ref="R45" si="121">Q45+R44</f>
        <v>3367517.647818489</v>
      </c>
      <c r="S45" s="12">
        <f t="shared" ref="S45" si="122">R45+S44</f>
        <v>3531159.6645890372</v>
      </c>
      <c r="T45" s="12">
        <f t="shared" ref="T45" si="123">S45+T44</f>
        <v>3687009.2043705112</v>
      </c>
      <c r="U45" s="12">
        <f t="shared" ref="U45" si="124">T45+U44</f>
        <v>3835437.3374957247</v>
      </c>
      <c r="V45" s="12">
        <f t="shared" ref="V45" si="125">U45+V44</f>
        <v>3976797.4642816423</v>
      </c>
      <c r="W45" s="12">
        <f t="shared" ref="W45" si="126">V45+W44</f>
        <v>4111426.1564587066</v>
      </c>
      <c r="X45" s="13">
        <f t="shared" ref="X45" si="127">W45+X44</f>
        <v>4239643.9585321015</v>
      </c>
    </row>
    <row r="46" spans="1:27" ht="15" thickTop="1" x14ac:dyDescent="0.3"/>
    <row r="47" spans="1:27" x14ac:dyDescent="0.3">
      <c r="A47" s="2">
        <f>A40+1</f>
        <v>10</v>
      </c>
      <c r="B47" s="2" t="s">
        <v>125</v>
      </c>
      <c r="C47" s="14">
        <f>'2.scen. - Novadi'!$W$10</f>
        <v>817560</v>
      </c>
      <c r="D47" s="1"/>
      <c r="E47" s="12">
        <f t="shared" ref="E47:J47" si="128">$C47</f>
        <v>817560</v>
      </c>
      <c r="F47" s="12">
        <f t="shared" si="128"/>
        <v>817560</v>
      </c>
      <c r="G47" s="12">
        <f t="shared" si="128"/>
        <v>817560</v>
      </c>
      <c r="H47" s="12">
        <f t="shared" si="128"/>
        <v>817560</v>
      </c>
      <c r="I47" s="12">
        <f t="shared" si="128"/>
        <v>817560</v>
      </c>
      <c r="J47" s="12">
        <f t="shared" si="128"/>
        <v>817560</v>
      </c>
      <c r="K47" s="12">
        <f t="shared" ref="K47:X47" si="129">$C47</f>
        <v>817560</v>
      </c>
      <c r="L47" s="12">
        <f t="shared" si="129"/>
        <v>817560</v>
      </c>
      <c r="M47" s="12">
        <f t="shared" si="129"/>
        <v>817560</v>
      </c>
      <c r="N47" s="12">
        <f t="shared" si="129"/>
        <v>817560</v>
      </c>
      <c r="O47" s="12">
        <f t="shared" si="129"/>
        <v>817560</v>
      </c>
      <c r="P47" s="12">
        <f t="shared" si="129"/>
        <v>817560</v>
      </c>
      <c r="Q47" s="12">
        <f t="shared" si="129"/>
        <v>817560</v>
      </c>
      <c r="R47" s="12">
        <f t="shared" si="129"/>
        <v>817560</v>
      </c>
      <c r="S47" s="12">
        <f t="shared" si="129"/>
        <v>817560</v>
      </c>
      <c r="T47" s="12">
        <f t="shared" si="129"/>
        <v>817560</v>
      </c>
      <c r="U47" s="12">
        <f t="shared" si="129"/>
        <v>817560</v>
      </c>
      <c r="V47" s="12">
        <f t="shared" si="129"/>
        <v>817560</v>
      </c>
      <c r="W47" s="12">
        <f t="shared" si="129"/>
        <v>817560</v>
      </c>
      <c r="X47" s="12">
        <f t="shared" si="129"/>
        <v>817560</v>
      </c>
    </row>
    <row r="48" spans="1:27" ht="15" thickBot="1" x14ac:dyDescent="0.35">
      <c r="A48" s="2"/>
      <c r="B48" s="2" t="s">
        <v>9</v>
      </c>
      <c r="C48" s="2"/>
      <c r="D48" s="2"/>
      <c r="E48" s="12">
        <f t="shared" ref="E48:X48" si="130">E47/E$3</f>
        <v>778628.57142857136</v>
      </c>
      <c r="F48" s="12">
        <f t="shared" si="130"/>
        <v>741551.0204081632</v>
      </c>
      <c r="G48" s="12">
        <f t="shared" si="130"/>
        <v>706239.06705539348</v>
      </c>
      <c r="H48" s="12">
        <f t="shared" si="130"/>
        <v>672608.63529085089</v>
      </c>
      <c r="I48" s="12">
        <f t="shared" si="130"/>
        <v>640579.65265795321</v>
      </c>
      <c r="J48" s="12">
        <f t="shared" si="130"/>
        <v>610075.85967424116</v>
      </c>
      <c r="K48" s="12">
        <f t="shared" si="130"/>
        <v>581024.62826118199</v>
      </c>
      <c r="L48" s="12">
        <f t="shared" si="130"/>
        <v>553356.78882017336</v>
      </c>
      <c r="M48" s="12">
        <f t="shared" si="130"/>
        <v>527006.46554302215</v>
      </c>
      <c r="N48" s="12">
        <f t="shared" si="130"/>
        <v>501910.91956478305</v>
      </c>
      <c r="O48" s="12">
        <f t="shared" si="130"/>
        <v>478010.39958550764</v>
      </c>
      <c r="P48" s="12">
        <f t="shared" si="130"/>
        <v>455247.99960524531</v>
      </c>
      <c r="Q48" s="12">
        <f t="shared" si="130"/>
        <v>433569.52343356697</v>
      </c>
      <c r="R48" s="12">
        <f t="shared" si="130"/>
        <v>412923.35565101611</v>
      </c>
      <c r="S48" s="12">
        <f t="shared" si="130"/>
        <v>393260.3387152534</v>
      </c>
      <c r="T48" s="12">
        <f t="shared" si="130"/>
        <v>374533.65591928893</v>
      </c>
      <c r="U48" s="12">
        <f t="shared" si="130"/>
        <v>356698.71992313227</v>
      </c>
      <c r="V48" s="12">
        <f t="shared" si="130"/>
        <v>339713.06659345934</v>
      </c>
      <c r="W48" s="12">
        <f t="shared" si="130"/>
        <v>323536.25389853271</v>
      </c>
      <c r="X48" s="12">
        <f t="shared" si="130"/>
        <v>308129.76561765018</v>
      </c>
      <c r="Z48" s="5"/>
      <c r="AA48" s="4"/>
    </row>
    <row r="49" spans="1:27" ht="15.6" thickTop="1" thickBot="1" x14ac:dyDescent="0.35">
      <c r="A49" s="2"/>
      <c r="B49" s="2" t="s">
        <v>10</v>
      </c>
      <c r="C49" s="7">
        <f>X49</f>
        <v>10188604.687646987</v>
      </c>
      <c r="D49" s="2"/>
      <c r="E49" s="12">
        <f>E48</f>
        <v>778628.57142857136</v>
      </c>
      <c r="F49" s="12">
        <f t="shared" ref="F49:X49" si="131">E49+F48</f>
        <v>1520179.5918367347</v>
      </c>
      <c r="G49" s="12">
        <f t="shared" si="131"/>
        <v>2226418.6588921282</v>
      </c>
      <c r="H49" s="12">
        <f t="shared" si="131"/>
        <v>2899027.294182979</v>
      </c>
      <c r="I49" s="12">
        <f t="shared" si="131"/>
        <v>3539606.9468409321</v>
      </c>
      <c r="J49" s="12">
        <f t="shared" si="131"/>
        <v>4149682.8065151731</v>
      </c>
      <c r="K49" s="12">
        <f t="shared" si="131"/>
        <v>4730707.4347763546</v>
      </c>
      <c r="L49" s="12">
        <f t="shared" si="131"/>
        <v>5284064.2235965282</v>
      </c>
      <c r="M49" s="12">
        <f t="shared" si="131"/>
        <v>5811070.6891395506</v>
      </c>
      <c r="N49" s="12">
        <f t="shared" si="131"/>
        <v>6312981.6087043332</v>
      </c>
      <c r="O49" s="12">
        <f t="shared" si="131"/>
        <v>6790992.008289841</v>
      </c>
      <c r="P49" s="12">
        <f t="shared" si="131"/>
        <v>7246240.007895086</v>
      </c>
      <c r="Q49" s="12">
        <f t="shared" si="131"/>
        <v>7679809.531328653</v>
      </c>
      <c r="R49" s="12">
        <f t="shared" si="131"/>
        <v>8092732.8869796693</v>
      </c>
      <c r="S49" s="12">
        <f t="shared" si="131"/>
        <v>8485993.2256949227</v>
      </c>
      <c r="T49" s="12">
        <f t="shared" si="131"/>
        <v>8860526.8816142119</v>
      </c>
      <c r="U49" s="12">
        <f t="shared" si="131"/>
        <v>9217225.601537345</v>
      </c>
      <c r="V49" s="12">
        <f t="shared" si="131"/>
        <v>9556938.6681308039</v>
      </c>
      <c r="W49" s="12">
        <f t="shared" si="131"/>
        <v>9880474.9220293369</v>
      </c>
      <c r="X49" s="13">
        <f t="shared" si="131"/>
        <v>10188604.687646987</v>
      </c>
    </row>
    <row r="50" spans="1:27" ht="15" thickTop="1" x14ac:dyDescent="0.3">
      <c r="B50" s="2" t="s">
        <v>126</v>
      </c>
      <c r="C50" s="15">
        <f>'2.scen. - Novadi'!$S$10</f>
        <v>313200</v>
      </c>
      <c r="E50" s="12">
        <f>$C50</f>
        <v>313200</v>
      </c>
      <c r="F50" s="12">
        <f t="shared" ref="F50:X50" si="132">$C50</f>
        <v>313200</v>
      </c>
      <c r="G50" s="12">
        <f t="shared" si="132"/>
        <v>313200</v>
      </c>
      <c r="H50" s="12">
        <f t="shared" si="132"/>
        <v>313200</v>
      </c>
      <c r="I50" s="12">
        <f t="shared" si="132"/>
        <v>313200</v>
      </c>
      <c r="J50" s="12">
        <f t="shared" si="132"/>
        <v>313200</v>
      </c>
      <c r="K50" s="12">
        <f t="shared" si="132"/>
        <v>313200</v>
      </c>
      <c r="L50" s="12">
        <f t="shared" si="132"/>
        <v>313200</v>
      </c>
      <c r="M50" s="12">
        <f t="shared" si="132"/>
        <v>313200</v>
      </c>
      <c r="N50" s="12">
        <f t="shared" si="132"/>
        <v>313200</v>
      </c>
      <c r="O50" s="12">
        <f t="shared" si="132"/>
        <v>313200</v>
      </c>
      <c r="P50" s="12">
        <f t="shared" si="132"/>
        <v>313200</v>
      </c>
      <c r="Q50" s="12">
        <f t="shared" si="132"/>
        <v>313200</v>
      </c>
      <c r="R50" s="12">
        <f t="shared" si="132"/>
        <v>313200</v>
      </c>
      <c r="S50" s="12">
        <f t="shared" si="132"/>
        <v>313200</v>
      </c>
      <c r="T50" s="12">
        <f t="shared" si="132"/>
        <v>313200</v>
      </c>
      <c r="U50" s="12">
        <f t="shared" si="132"/>
        <v>313200</v>
      </c>
      <c r="V50" s="12">
        <f t="shared" si="132"/>
        <v>313200</v>
      </c>
      <c r="W50" s="12">
        <f t="shared" si="132"/>
        <v>313200</v>
      </c>
      <c r="X50" s="12">
        <f t="shared" si="132"/>
        <v>313200</v>
      </c>
    </row>
    <row r="51" spans="1:27" ht="15" thickBot="1" x14ac:dyDescent="0.35">
      <c r="B51" s="2" t="s">
        <v>9</v>
      </c>
      <c r="E51" s="12">
        <f t="shared" ref="E51:X51" si="133">E50/E$3</f>
        <v>298285.71428571426</v>
      </c>
      <c r="F51" s="12">
        <f t="shared" si="133"/>
        <v>284081.63265306124</v>
      </c>
      <c r="G51" s="12">
        <f t="shared" si="133"/>
        <v>270553.93586005829</v>
      </c>
      <c r="H51" s="12">
        <f t="shared" si="133"/>
        <v>257670.4151048174</v>
      </c>
      <c r="I51" s="12">
        <f t="shared" si="133"/>
        <v>245400.39533792131</v>
      </c>
      <c r="J51" s="12">
        <f t="shared" si="133"/>
        <v>233714.6622265917</v>
      </c>
      <c r="K51" s="12">
        <f t="shared" si="133"/>
        <v>222585.39259675401</v>
      </c>
      <c r="L51" s="12">
        <f t="shared" si="133"/>
        <v>211986.08818738477</v>
      </c>
      <c r="M51" s="12">
        <f t="shared" si="133"/>
        <v>201891.51255941406</v>
      </c>
      <c r="N51" s="12">
        <f t="shared" si="133"/>
        <v>192277.63100896578</v>
      </c>
      <c r="O51" s="12">
        <f t="shared" si="133"/>
        <v>183121.55334187215</v>
      </c>
      <c r="P51" s="12">
        <f t="shared" si="133"/>
        <v>174401.47937321156</v>
      </c>
      <c r="Q51" s="12">
        <f t="shared" si="133"/>
        <v>166096.64702210625</v>
      </c>
      <c r="R51" s="12">
        <f t="shared" si="133"/>
        <v>158187.28287819639</v>
      </c>
      <c r="S51" s="12">
        <f t="shared" si="133"/>
        <v>150654.55512209178</v>
      </c>
      <c r="T51" s="12">
        <f t="shared" si="133"/>
        <v>143480.52868770645</v>
      </c>
      <c r="U51" s="12">
        <f t="shared" si="133"/>
        <v>136648.12255972042</v>
      </c>
      <c r="V51" s="12">
        <f t="shared" si="133"/>
        <v>130141.06910449565</v>
      </c>
      <c r="W51" s="12">
        <f t="shared" si="133"/>
        <v>123943.87533761491</v>
      </c>
      <c r="X51" s="12">
        <f t="shared" si="133"/>
        <v>118041.78603582371</v>
      </c>
    </row>
    <row r="52" spans="1:27" ht="15.6" thickTop="1" thickBot="1" x14ac:dyDescent="0.35">
      <c r="B52" s="2" t="s">
        <v>10</v>
      </c>
      <c r="C52" s="7">
        <f>X52</f>
        <v>3903164.2792835217</v>
      </c>
      <c r="E52" s="12">
        <f>E51</f>
        <v>298285.71428571426</v>
      </c>
      <c r="F52" s="12">
        <f>E52+F51</f>
        <v>582367.3469387755</v>
      </c>
      <c r="G52" s="12">
        <f t="shared" ref="G52" si="134">F52+G51</f>
        <v>852921.2827988338</v>
      </c>
      <c r="H52" s="12">
        <f t="shared" ref="H52" si="135">G52+H51</f>
        <v>1110591.6979036513</v>
      </c>
      <c r="I52" s="12">
        <f t="shared" ref="I52" si="136">H52+I51</f>
        <v>1355992.0932415726</v>
      </c>
      <c r="J52" s="12">
        <f t="shared" ref="J52" si="137">I52+J51</f>
        <v>1589706.7554681643</v>
      </c>
      <c r="K52" s="12">
        <f t="shared" ref="K52" si="138">J52+K51</f>
        <v>1812292.1480649184</v>
      </c>
      <c r="L52" s="12">
        <f t="shared" ref="L52" si="139">K52+L51</f>
        <v>2024278.2362523032</v>
      </c>
      <c r="M52" s="12">
        <f t="shared" ref="M52" si="140">L52+M51</f>
        <v>2226169.7488117171</v>
      </c>
      <c r="N52" s="12">
        <f t="shared" ref="N52" si="141">M52+N51</f>
        <v>2418447.379820683</v>
      </c>
      <c r="O52" s="12">
        <f t="shared" ref="O52" si="142">N52+O51</f>
        <v>2601568.9331625551</v>
      </c>
      <c r="P52" s="12">
        <f t="shared" ref="P52" si="143">O52+P51</f>
        <v>2775970.4125357666</v>
      </c>
      <c r="Q52" s="12">
        <f t="shared" ref="Q52" si="144">P52+Q51</f>
        <v>2942067.0595578728</v>
      </c>
      <c r="R52" s="12">
        <f t="shared" ref="R52" si="145">Q52+R51</f>
        <v>3100254.3424360692</v>
      </c>
      <c r="S52" s="12">
        <f t="shared" ref="S52" si="146">R52+S51</f>
        <v>3250908.8975581611</v>
      </c>
      <c r="T52" s="12">
        <f t="shared" ref="T52" si="147">S52+T51</f>
        <v>3394389.4262458673</v>
      </c>
      <c r="U52" s="12">
        <f t="shared" ref="U52" si="148">T52+U51</f>
        <v>3531037.5488055879</v>
      </c>
      <c r="V52" s="12">
        <f t="shared" ref="V52" si="149">U52+V51</f>
        <v>3661178.6179100834</v>
      </c>
      <c r="W52" s="12">
        <f t="shared" ref="W52" si="150">V52+W51</f>
        <v>3785122.4932476981</v>
      </c>
      <c r="X52" s="13">
        <f t="shared" ref="X52" si="151">W52+X51</f>
        <v>3903164.2792835217</v>
      </c>
    </row>
    <row r="53" spans="1:27" ht="15" thickTop="1" x14ac:dyDescent="0.3"/>
    <row r="54" spans="1:27" x14ac:dyDescent="0.3">
      <c r="A54" s="2">
        <f>A47+1</f>
        <v>11</v>
      </c>
      <c r="B54" s="2" t="s">
        <v>125</v>
      </c>
      <c r="C54" s="14">
        <f>'2.scen. - Novadi'!$W$11</f>
        <v>467160</v>
      </c>
      <c r="D54" s="1"/>
      <c r="E54" s="12">
        <f t="shared" ref="E54:J54" si="152">$C54</f>
        <v>467160</v>
      </c>
      <c r="F54" s="12">
        <f t="shared" si="152"/>
        <v>467160</v>
      </c>
      <c r="G54" s="12">
        <f t="shared" si="152"/>
        <v>467160</v>
      </c>
      <c r="H54" s="12">
        <f t="shared" si="152"/>
        <v>467160</v>
      </c>
      <c r="I54" s="12">
        <f t="shared" si="152"/>
        <v>467160</v>
      </c>
      <c r="J54" s="12">
        <f t="shared" si="152"/>
        <v>467160</v>
      </c>
      <c r="K54" s="12">
        <f t="shared" ref="K54:X54" si="153">$C54</f>
        <v>467160</v>
      </c>
      <c r="L54" s="12">
        <f t="shared" si="153"/>
        <v>467160</v>
      </c>
      <c r="M54" s="12">
        <f t="shared" si="153"/>
        <v>467160</v>
      </c>
      <c r="N54" s="12">
        <f t="shared" si="153"/>
        <v>467160</v>
      </c>
      <c r="O54" s="12">
        <f t="shared" si="153"/>
        <v>467160</v>
      </c>
      <c r="P54" s="12">
        <f t="shared" si="153"/>
        <v>467160</v>
      </c>
      <c r="Q54" s="12">
        <f t="shared" si="153"/>
        <v>467160</v>
      </c>
      <c r="R54" s="12">
        <f t="shared" si="153"/>
        <v>467160</v>
      </c>
      <c r="S54" s="12">
        <f t="shared" si="153"/>
        <v>467160</v>
      </c>
      <c r="T54" s="12">
        <f t="shared" si="153"/>
        <v>467160</v>
      </c>
      <c r="U54" s="12">
        <f t="shared" si="153"/>
        <v>467160</v>
      </c>
      <c r="V54" s="12">
        <f t="shared" si="153"/>
        <v>467160</v>
      </c>
      <c r="W54" s="12">
        <f t="shared" si="153"/>
        <v>467160</v>
      </c>
      <c r="X54" s="12">
        <f t="shared" si="153"/>
        <v>467160</v>
      </c>
    </row>
    <row r="55" spans="1:27" ht="15" thickBot="1" x14ac:dyDescent="0.35">
      <c r="A55" s="2"/>
      <c r="B55" s="2" t="s">
        <v>9</v>
      </c>
      <c r="C55" s="2"/>
      <c r="D55" s="2"/>
      <c r="E55" s="12">
        <f t="shared" ref="E55:X55" si="154">E54/E$3</f>
        <v>444914.28571428568</v>
      </c>
      <c r="F55" s="12">
        <f t="shared" si="154"/>
        <v>423727.89115646255</v>
      </c>
      <c r="G55" s="12">
        <f t="shared" si="154"/>
        <v>403550.37252996431</v>
      </c>
      <c r="H55" s="12">
        <f t="shared" si="154"/>
        <v>384333.68812377553</v>
      </c>
      <c r="I55" s="12">
        <f t="shared" si="154"/>
        <v>366032.08392740524</v>
      </c>
      <c r="J55" s="12">
        <f t="shared" si="154"/>
        <v>348601.98469276686</v>
      </c>
      <c r="K55" s="12">
        <f t="shared" si="154"/>
        <v>332001.8901835875</v>
      </c>
      <c r="L55" s="12">
        <f t="shared" si="154"/>
        <v>316192.27636532142</v>
      </c>
      <c r="M55" s="12">
        <f t="shared" si="154"/>
        <v>301135.50130030612</v>
      </c>
      <c r="N55" s="12">
        <f t="shared" si="154"/>
        <v>286795.71552410105</v>
      </c>
      <c r="O55" s="12">
        <f t="shared" si="154"/>
        <v>273138.77668962005</v>
      </c>
      <c r="P55" s="12">
        <f t="shared" si="154"/>
        <v>260132.16827582856</v>
      </c>
      <c r="Q55" s="12">
        <f t="shared" si="154"/>
        <v>247744.92216745578</v>
      </c>
      <c r="R55" s="12">
        <f t="shared" si="154"/>
        <v>235947.54492138643</v>
      </c>
      <c r="S55" s="12">
        <f t="shared" si="154"/>
        <v>224711.94754417753</v>
      </c>
      <c r="T55" s="12">
        <f t="shared" si="154"/>
        <v>214011.3786135024</v>
      </c>
      <c r="U55" s="12">
        <f t="shared" si="154"/>
        <v>203820.36058428796</v>
      </c>
      <c r="V55" s="12">
        <f t="shared" si="154"/>
        <v>194114.62912789331</v>
      </c>
      <c r="W55" s="12">
        <f t="shared" si="154"/>
        <v>184871.07535989842</v>
      </c>
      <c r="X55" s="12">
        <f t="shared" si="154"/>
        <v>176067.69081895085</v>
      </c>
      <c r="Z55" s="5"/>
      <c r="AA55" s="4"/>
    </row>
    <row r="56" spans="1:27" ht="15.6" thickTop="1" thickBot="1" x14ac:dyDescent="0.35">
      <c r="A56" s="2"/>
      <c r="B56" s="2" t="s">
        <v>10</v>
      </c>
      <c r="C56" s="7">
        <f>X56</f>
        <v>5821846.1836209772</v>
      </c>
      <c r="D56" s="2"/>
      <c r="E56" s="12">
        <f>E55</f>
        <v>444914.28571428568</v>
      </c>
      <c r="F56" s="12">
        <f t="shared" ref="F56:X56" si="155">E56+F55</f>
        <v>868642.17687074817</v>
      </c>
      <c r="G56" s="12">
        <f t="shared" si="155"/>
        <v>1272192.5494007124</v>
      </c>
      <c r="H56" s="12">
        <f t="shared" si="155"/>
        <v>1656526.237524488</v>
      </c>
      <c r="I56" s="12">
        <f t="shared" si="155"/>
        <v>2022558.3214518933</v>
      </c>
      <c r="J56" s="12">
        <f t="shared" si="155"/>
        <v>2371160.3061446603</v>
      </c>
      <c r="K56" s="12">
        <f t="shared" si="155"/>
        <v>2703162.1963282479</v>
      </c>
      <c r="L56" s="12">
        <f t="shared" si="155"/>
        <v>3019354.4726935695</v>
      </c>
      <c r="M56" s="12">
        <f t="shared" si="155"/>
        <v>3320489.9739938756</v>
      </c>
      <c r="N56" s="12">
        <f t="shared" si="155"/>
        <v>3607285.6895179767</v>
      </c>
      <c r="O56" s="12">
        <f t="shared" si="155"/>
        <v>3880424.4662075969</v>
      </c>
      <c r="P56" s="12">
        <f t="shared" si="155"/>
        <v>4140556.6344834254</v>
      </c>
      <c r="Q56" s="12">
        <f t="shared" si="155"/>
        <v>4388301.5566508807</v>
      </c>
      <c r="R56" s="12">
        <f t="shared" si="155"/>
        <v>4624249.1015722668</v>
      </c>
      <c r="S56" s="12">
        <f t="shared" si="155"/>
        <v>4848961.0491164438</v>
      </c>
      <c r="T56" s="12">
        <f t="shared" si="155"/>
        <v>5062972.4277299466</v>
      </c>
      <c r="U56" s="12">
        <f t="shared" si="155"/>
        <v>5266792.7883142345</v>
      </c>
      <c r="V56" s="12">
        <f t="shared" si="155"/>
        <v>5460907.4174421281</v>
      </c>
      <c r="W56" s="12">
        <f t="shared" si="155"/>
        <v>5645778.4928020267</v>
      </c>
      <c r="X56" s="13">
        <f t="shared" si="155"/>
        <v>5821846.1836209772</v>
      </c>
    </row>
    <row r="57" spans="1:27" ht="15" thickTop="1" x14ac:dyDescent="0.3">
      <c r="B57" s="2" t="s">
        <v>126</v>
      </c>
      <c r="C57" s="15">
        <f>'2.scen. - Novadi'!$S$11</f>
        <v>86400</v>
      </c>
      <c r="E57" s="12">
        <f>$C57</f>
        <v>86400</v>
      </c>
      <c r="F57" s="12">
        <f t="shared" ref="F57:X57" si="156">$C57</f>
        <v>86400</v>
      </c>
      <c r="G57" s="12">
        <f t="shared" si="156"/>
        <v>86400</v>
      </c>
      <c r="H57" s="12">
        <f t="shared" si="156"/>
        <v>86400</v>
      </c>
      <c r="I57" s="12">
        <f t="shared" si="156"/>
        <v>86400</v>
      </c>
      <c r="J57" s="12">
        <f t="shared" si="156"/>
        <v>86400</v>
      </c>
      <c r="K57" s="12">
        <f t="shared" si="156"/>
        <v>86400</v>
      </c>
      <c r="L57" s="12">
        <f t="shared" si="156"/>
        <v>86400</v>
      </c>
      <c r="M57" s="12">
        <f t="shared" si="156"/>
        <v>86400</v>
      </c>
      <c r="N57" s="12">
        <f t="shared" si="156"/>
        <v>86400</v>
      </c>
      <c r="O57" s="12">
        <f t="shared" si="156"/>
        <v>86400</v>
      </c>
      <c r="P57" s="12">
        <f t="shared" si="156"/>
        <v>86400</v>
      </c>
      <c r="Q57" s="12">
        <f t="shared" si="156"/>
        <v>86400</v>
      </c>
      <c r="R57" s="12">
        <f t="shared" si="156"/>
        <v>86400</v>
      </c>
      <c r="S57" s="12">
        <f t="shared" si="156"/>
        <v>86400</v>
      </c>
      <c r="T57" s="12">
        <f t="shared" si="156"/>
        <v>86400</v>
      </c>
      <c r="U57" s="12">
        <f t="shared" si="156"/>
        <v>86400</v>
      </c>
      <c r="V57" s="12">
        <f t="shared" si="156"/>
        <v>86400</v>
      </c>
      <c r="W57" s="12">
        <f t="shared" si="156"/>
        <v>86400</v>
      </c>
      <c r="X57" s="12">
        <f t="shared" si="156"/>
        <v>86400</v>
      </c>
    </row>
    <row r="58" spans="1:27" ht="15" thickBot="1" x14ac:dyDescent="0.35">
      <c r="B58" s="2" t="s">
        <v>9</v>
      </c>
      <c r="E58" s="12">
        <f t="shared" ref="E58:X58" si="157">E57/E$3</f>
        <v>82285.714285714275</v>
      </c>
      <c r="F58" s="12">
        <f t="shared" si="157"/>
        <v>78367.346938775503</v>
      </c>
      <c r="G58" s="12">
        <f t="shared" si="157"/>
        <v>74635.568513119521</v>
      </c>
      <c r="H58" s="12">
        <f t="shared" si="157"/>
        <v>71081.493822018587</v>
      </c>
      <c r="I58" s="12">
        <f t="shared" si="157"/>
        <v>67696.660782874838</v>
      </c>
      <c r="J58" s="12">
        <f t="shared" si="157"/>
        <v>64473.010269404607</v>
      </c>
      <c r="K58" s="12">
        <f t="shared" si="157"/>
        <v>61402.866923242487</v>
      </c>
      <c r="L58" s="12">
        <f t="shared" si="157"/>
        <v>58478.920879278558</v>
      </c>
      <c r="M58" s="12">
        <f t="shared" si="157"/>
        <v>55694.210361217672</v>
      </c>
      <c r="N58" s="12">
        <f t="shared" si="157"/>
        <v>53042.10510592159</v>
      </c>
      <c r="O58" s="12">
        <f t="shared" si="157"/>
        <v>50516.290577068175</v>
      </c>
      <c r="P58" s="12">
        <f t="shared" si="157"/>
        <v>48110.752930541115</v>
      </c>
      <c r="Q58" s="12">
        <f t="shared" si="157"/>
        <v>45819.764695753445</v>
      </c>
      <c r="R58" s="12">
        <f t="shared" si="157"/>
        <v>43637.871138812799</v>
      </c>
      <c r="S58" s="12">
        <f t="shared" si="157"/>
        <v>41559.877275059807</v>
      </c>
      <c r="T58" s="12">
        <f t="shared" si="157"/>
        <v>39580.835500056957</v>
      </c>
      <c r="U58" s="12">
        <f t="shared" si="157"/>
        <v>37696.033809578046</v>
      </c>
      <c r="V58" s="12">
        <f t="shared" si="157"/>
        <v>35900.984580550525</v>
      </c>
      <c r="W58" s="12">
        <f t="shared" si="157"/>
        <v>34191.413886238595</v>
      </c>
      <c r="X58" s="12">
        <f t="shared" si="157"/>
        <v>32563.251320227231</v>
      </c>
    </row>
    <row r="59" spans="1:27" ht="15.6" thickTop="1" thickBot="1" x14ac:dyDescent="0.35">
      <c r="B59" s="2" t="s">
        <v>10</v>
      </c>
      <c r="C59" s="7">
        <f>X59</f>
        <v>1076734.9735954546</v>
      </c>
      <c r="E59" s="12">
        <f>E58</f>
        <v>82285.714285714275</v>
      </c>
      <c r="F59" s="12">
        <f>E59+F58</f>
        <v>160653.06122448976</v>
      </c>
      <c r="G59" s="12">
        <f t="shared" ref="G59" si="158">F59+G58</f>
        <v>235288.6297376093</v>
      </c>
      <c r="H59" s="12">
        <f t="shared" ref="H59" si="159">G59+H58</f>
        <v>306370.12355962791</v>
      </c>
      <c r="I59" s="12">
        <f t="shared" ref="I59" si="160">H59+I58</f>
        <v>374066.78434250277</v>
      </c>
      <c r="J59" s="12">
        <f t="shared" ref="J59" si="161">I59+J58</f>
        <v>438539.79461190739</v>
      </c>
      <c r="K59" s="12">
        <f t="shared" ref="K59" si="162">J59+K58</f>
        <v>499942.66153514991</v>
      </c>
      <c r="L59" s="12">
        <f t="shared" ref="L59" si="163">K59+L58</f>
        <v>558421.58241442847</v>
      </c>
      <c r="M59" s="12">
        <f t="shared" ref="M59" si="164">L59+M58</f>
        <v>614115.79277564608</v>
      </c>
      <c r="N59" s="12">
        <f t="shared" ref="N59" si="165">M59+N58</f>
        <v>667157.89788156771</v>
      </c>
      <c r="O59" s="12">
        <f t="shared" ref="O59" si="166">N59+O58</f>
        <v>717674.18845863594</v>
      </c>
      <c r="P59" s="12">
        <f t="shared" ref="P59" si="167">O59+P58</f>
        <v>765784.94138917699</v>
      </c>
      <c r="Q59" s="12">
        <f t="shared" ref="Q59" si="168">P59+Q58</f>
        <v>811604.70608493045</v>
      </c>
      <c r="R59" s="12">
        <f t="shared" ref="R59" si="169">Q59+R58</f>
        <v>855242.57722374331</v>
      </c>
      <c r="S59" s="12">
        <f t="shared" ref="S59" si="170">R59+S58</f>
        <v>896802.45449880313</v>
      </c>
      <c r="T59" s="12">
        <f t="shared" ref="T59" si="171">S59+T58</f>
        <v>936383.2899988601</v>
      </c>
      <c r="U59" s="12">
        <f t="shared" ref="U59" si="172">T59+U58</f>
        <v>974079.32380843814</v>
      </c>
      <c r="V59" s="12">
        <f t="shared" ref="V59" si="173">U59+V58</f>
        <v>1009980.3083889887</v>
      </c>
      <c r="W59" s="12">
        <f t="shared" ref="W59" si="174">V59+W58</f>
        <v>1044171.7222752273</v>
      </c>
      <c r="X59" s="13">
        <f t="shared" ref="X59" si="175">W59+X58</f>
        <v>1076734.9735954546</v>
      </c>
    </row>
    <row r="60" spans="1:27" ht="15" thickTop="1" x14ac:dyDescent="0.3"/>
    <row r="61" spans="1:27" x14ac:dyDescent="0.3">
      <c r="A61" s="2">
        <f>A54+1</f>
        <v>12</v>
      </c>
      <c r="B61" s="2" t="s">
        <v>125</v>
      </c>
      <c r="C61" s="14">
        <f>'2.scen. - Novadi'!$W$12</f>
        <v>801300</v>
      </c>
      <c r="D61" s="1"/>
      <c r="E61" s="12">
        <f t="shared" ref="E61:J61" si="176">$C61</f>
        <v>801300</v>
      </c>
      <c r="F61" s="12">
        <f t="shared" si="176"/>
        <v>801300</v>
      </c>
      <c r="G61" s="12">
        <f t="shared" si="176"/>
        <v>801300</v>
      </c>
      <c r="H61" s="12">
        <f t="shared" si="176"/>
        <v>801300</v>
      </c>
      <c r="I61" s="12">
        <f t="shared" si="176"/>
        <v>801300</v>
      </c>
      <c r="J61" s="12">
        <f t="shared" si="176"/>
        <v>801300</v>
      </c>
      <c r="K61" s="12">
        <f t="shared" ref="K61:X61" si="177">$C61</f>
        <v>801300</v>
      </c>
      <c r="L61" s="12">
        <f t="shared" si="177"/>
        <v>801300</v>
      </c>
      <c r="M61" s="12">
        <f t="shared" si="177"/>
        <v>801300</v>
      </c>
      <c r="N61" s="12">
        <f t="shared" si="177"/>
        <v>801300</v>
      </c>
      <c r="O61" s="12">
        <f t="shared" si="177"/>
        <v>801300</v>
      </c>
      <c r="P61" s="12">
        <f t="shared" si="177"/>
        <v>801300</v>
      </c>
      <c r="Q61" s="12">
        <f t="shared" si="177"/>
        <v>801300</v>
      </c>
      <c r="R61" s="12">
        <f t="shared" si="177"/>
        <v>801300</v>
      </c>
      <c r="S61" s="12">
        <f t="shared" si="177"/>
        <v>801300</v>
      </c>
      <c r="T61" s="12">
        <f t="shared" si="177"/>
        <v>801300</v>
      </c>
      <c r="U61" s="12">
        <f t="shared" si="177"/>
        <v>801300</v>
      </c>
      <c r="V61" s="12">
        <f t="shared" si="177"/>
        <v>801300</v>
      </c>
      <c r="W61" s="12">
        <f t="shared" si="177"/>
        <v>801300</v>
      </c>
      <c r="X61" s="12">
        <f t="shared" si="177"/>
        <v>801300</v>
      </c>
    </row>
    <row r="62" spans="1:27" ht="15" thickBot="1" x14ac:dyDescent="0.35">
      <c r="A62" s="2"/>
      <c r="B62" s="2" t="s">
        <v>9</v>
      </c>
      <c r="C62" s="2"/>
      <c r="D62" s="2"/>
      <c r="E62" s="12">
        <f t="shared" ref="E62:X62" si="178">E61/E$3</f>
        <v>763142.85714285716</v>
      </c>
      <c r="F62" s="12">
        <f t="shared" si="178"/>
        <v>726802.72108843538</v>
      </c>
      <c r="G62" s="12">
        <f t="shared" si="178"/>
        <v>692193.06770327175</v>
      </c>
      <c r="H62" s="12">
        <f t="shared" si="178"/>
        <v>659231.49305073486</v>
      </c>
      <c r="I62" s="12">
        <f t="shared" si="178"/>
        <v>627839.51719117607</v>
      </c>
      <c r="J62" s="12">
        <f t="shared" si="178"/>
        <v>597942.3973249296</v>
      </c>
      <c r="K62" s="12">
        <f t="shared" si="178"/>
        <v>569468.9498332662</v>
      </c>
      <c r="L62" s="12">
        <f t="shared" si="178"/>
        <v>542351.38079358684</v>
      </c>
      <c r="M62" s="12">
        <f t="shared" si="178"/>
        <v>516525.12456532079</v>
      </c>
      <c r="N62" s="12">
        <f t="shared" si="178"/>
        <v>491928.69006221031</v>
      </c>
      <c r="O62" s="12">
        <f t="shared" si="178"/>
        <v>468503.51434496214</v>
      </c>
      <c r="P62" s="12">
        <f t="shared" si="178"/>
        <v>446193.82318567822</v>
      </c>
      <c r="Q62" s="12">
        <f t="shared" si="178"/>
        <v>424946.49827207444</v>
      </c>
      <c r="R62" s="12">
        <f t="shared" si="178"/>
        <v>404710.95073530899</v>
      </c>
      <c r="S62" s="12">
        <f t="shared" si="178"/>
        <v>385439.00070029421</v>
      </c>
      <c r="T62" s="12">
        <f t="shared" si="178"/>
        <v>367084.76257170876</v>
      </c>
      <c r="U62" s="12">
        <f t="shared" si="178"/>
        <v>349604.53578257974</v>
      </c>
      <c r="V62" s="12">
        <f t="shared" si="178"/>
        <v>332956.70074531407</v>
      </c>
      <c r="W62" s="12">
        <f t="shared" si="178"/>
        <v>317101.61975744198</v>
      </c>
      <c r="X62" s="12">
        <f t="shared" si="178"/>
        <v>302001.54262613517</v>
      </c>
      <c r="Z62" s="5"/>
      <c r="AA62" s="4"/>
    </row>
    <row r="63" spans="1:27" ht="15.6" thickTop="1" thickBot="1" x14ac:dyDescent="0.35">
      <c r="A63" s="2"/>
      <c r="B63" s="2" t="s">
        <v>10</v>
      </c>
      <c r="C63" s="7">
        <f>X63</f>
        <v>9985969.1474772859</v>
      </c>
      <c r="D63" s="2"/>
      <c r="E63" s="12">
        <f>E62</f>
        <v>763142.85714285716</v>
      </c>
      <c r="F63" s="12">
        <f t="shared" ref="F63:X63" si="179">E63+F62</f>
        <v>1489945.5782312925</v>
      </c>
      <c r="G63" s="12">
        <f t="shared" si="179"/>
        <v>2182138.6459345641</v>
      </c>
      <c r="H63" s="12">
        <f t="shared" si="179"/>
        <v>2841370.138985299</v>
      </c>
      <c r="I63" s="12">
        <f t="shared" si="179"/>
        <v>3469209.6561764749</v>
      </c>
      <c r="J63" s="12">
        <f t="shared" si="179"/>
        <v>4067152.0535014044</v>
      </c>
      <c r="K63" s="12">
        <f t="shared" si="179"/>
        <v>4636621.0033346703</v>
      </c>
      <c r="L63" s="12">
        <f t="shared" si="179"/>
        <v>5178972.3841282576</v>
      </c>
      <c r="M63" s="12">
        <f t="shared" si="179"/>
        <v>5695497.5086935787</v>
      </c>
      <c r="N63" s="12">
        <f t="shared" si="179"/>
        <v>6187426.1987557886</v>
      </c>
      <c r="O63" s="12">
        <f t="shared" si="179"/>
        <v>6655929.7131007509</v>
      </c>
      <c r="P63" s="12">
        <f t="shared" si="179"/>
        <v>7102123.5362864295</v>
      </c>
      <c r="Q63" s="12">
        <f t="shared" si="179"/>
        <v>7527070.0345585039</v>
      </c>
      <c r="R63" s="12">
        <f t="shared" si="179"/>
        <v>7931780.985293813</v>
      </c>
      <c r="S63" s="12">
        <f t="shared" si="179"/>
        <v>8317219.9859941071</v>
      </c>
      <c r="T63" s="12">
        <f t="shared" si="179"/>
        <v>8684304.7485658154</v>
      </c>
      <c r="U63" s="12">
        <f t="shared" si="179"/>
        <v>9033909.2843483947</v>
      </c>
      <c r="V63" s="12">
        <f t="shared" si="179"/>
        <v>9366865.9850937091</v>
      </c>
      <c r="W63" s="12">
        <f t="shared" si="179"/>
        <v>9683967.6048511509</v>
      </c>
      <c r="X63" s="13">
        <f t="shared" si="179"/>
        <v>9985969.1474772859</v>
      </c>
    </row>
    <row r="64" spans="1:27" ht="15" thickTop="1" x14ac:dyDescent="0.3">
      <c r="B64" s="2" t="s">
        <v>126</v>
      </c>
      <c r="C64" s="15">
        <f>'2.scen. - Novadi'!$S$12</f>
        <v>216000</v>
      </c>
      <c r="E64" s="12">
        <f>$C64</f>
        <v>216000</v>
      </c>
      <c r="F64" s="12">
        <f t="shared" ref="F64:X64" si="180">$C64</f>
        <v>216000</v>
      </c>
      <c r="G64" s="12">
        <f t="shared" si="180"/>
        <v>216000</v>
      </c>
      <c r="H64" s="12">
        <f t="shared" si="180"/>
        <v>216000</v>
      </c>
      <c r="I64" s="12">
        <f t="shared" si="180"/>
        <v>216000</v>
      </c>
      <c r="J64" s="12">
        <f t="shared" si="180"/>
        <v>216000</v>
      </c>
      <c r="K64" s="12">
        <f t="shared" si="180"/>
        <v>216000</v>
      </c>
      <c r="L64" s="12">
        <f t="shared" si="180"/>
        <v>216000</v>
      </c>
      <c r="M64" s="12">
        <f t="shared" si="180"/>
        <v>216000</v>
      </c>
      <c r="N64" s="12">
        <f t="shared" si="180"/>
        <v>216000</v>
      </c>
      <c r="O64" s="12">
        <f t="shared" si="180"/>
        <v>216000</v>
      </c>
      <c r="P64" s="12">
        <f t="shared" si="180"/>
        <v>216000</v>
      </c>
      <c r="Q64" s="12">
        <f t="shared" si="180"/>
        <v>216000</v>
      </c>
      <c r="R64" s="12">
        <f t="shared" si="180"/>
        <v>216000</v>
      </c>
      <c r="S64" s="12">
        <f t="shared" si="180"/>
        <v>216000</v>
      </c>
      <c r="T64" s="12">
        <f t="shared" si="180"/>
        <v>216000</v>
      </c>
      <c r="U64" s="12">
        <f t="shared" si="180"/>
        <v>216000</v>
      </c>
      <c r="V64" s="12">
        <f t="shared" si="180"/>
        <v>216000</v>
      </c>
      <c r="W64" s="12">
        <f t="shared" si="180"/>
        <v>216000</v>
      </c>
      <c r="X64" s="12">
        <f t="shared" si="180"/>
        <v>216000</v>
      </c>
    </row>
    <row r="65" spans="1:27" ht="15" thickBot="1" x14ac:dyDescent="0.35">
      <c r="B65" s="2" t="s">
        <v>9</v>
      </c>
      <c r="E65" s="12">
        <f t="shared" ref="E65:X65" si="181">E64/E$3</f>
        <v>205714.28571428571</v>
      </c>
      <c r="F65" s="12">
        <f t="shared" si="181"/>
        <v>195918.36734693876</v>
      </c>
      <c r="G65" s="12">
        <f t="shared" si="181"/>
        <v>186588.92128279881</v>
      </c>
      <c r="H65" s="12">
        <f t="shared" si="181"/>
        <v>177703.73455504648</v>
      </c>
      <c r="I65" s="12">
        <f t="shared" si="181"/>
        <v>169241.6519571871</v>
      </c>
      <c r="J65" s="12">
        <f t="shared" si="181"/>
        <v>161182.52567351153</v>
      </c>
      <c r="K65" s="12">
        <f t="shared" si="181"/>
        <v>153507.1673081062</v>
      </c>
      <c r="L65" s="12">
        <f t="shared" si="181"/>
        <v>146197.30219819638</v>
      </c>
      <c r="M65" s="12">
        <f t="shared" si="181"/>
        <v>139235.52590304418</v>
      </c>
      <c r="N65" s="12">
        <f t="shared" si="181"/>
        <v>132605.26276480398</v>
      </c>
      <c r="O65" s="12">
        <f t="shared" si="181"/>
        <v>126290.72644267045</v>
      </c>
      <c r="P65" s="12">
        <f t="shared" si="181"/>
        <v>120276.88232635279</v>
      </c>
      <c r="Q65" s="12">
        <f t="shared" si="181"/>
        <v>114549.41173938361</v>
      </c>
      <c r="R65" s="12">
        <f t="shared" si="181"/>
        <v>109094.677847032</v>
      </c>
      <c r="S65" s="12">
        <f t="shared" si="181"/>
        <v>103899.69318764952</v>
      </c>
      <c r="T65" s="12">
        <f t="shared" si="181"/>
        <v>98952.088750142386</v>
      </c>
      <c r="U65" s="12">
        <f t="shared" si="181"/>
        <v>94240.084523945116</v>
      </c>
      <c r="V65" s="12">
        <f t="shared" si="181"/>
        <v>89752.461451376308</v>
      </c>
      <c r="W65" s="12">
        <f t="shared" si="181"/>
        <v>85478.534715596485</v>
      </c>
      <c r="X65" s="12">
        <f t="shared" si="181"/>
        <v>81408.128300568074</v>
      </c>
    </row>
    <row r="66" spans="1:27" ht="15.6" thickTop="1" thickBot="1" x14ac:dyDescent="0.35">
      <c r="B66" s="2" t="s">
        <v>10</v>
      </c>
      <c r="C66" s="7">
        <f>X66</f>
        <v>2691837.4339886364</v>
      </c>
      <c r="E66" s="12">
        <f>E65</f>
        <v>205714.28571428571</v>
      </c>
      <c r="F66" s="12">
        <f>E66+F65</f>
        <v>401632.6530612245</v>
      </c>
      <c r="G66" s="12">
        <f t="shared" ref="G66" si="182">F66+G65</f>
        <v>588221.57434402336</v>
      </c>
      <c r="H66" s="12">
        <f t="shared" ref="H66" si="183">G66+H65</f>
        <v>765925.3088990699</v>
      </c>
      <c r="I66" s="12">
        <f t="shared" ref="I66" si="184">H66+I65</f>
        <v>935166.96085625701</v>
      </c>
      <c r="J66" s="12">
        <f t="shared" ref="J66" si="185">I66+J65</f>
        <v>1096349.4865297684</v>
      </c>
      <c r="K66" s="12">
        <f t="shared" ref="K66" si="186">J66+K65</f>
        <v>1249856.6538378745</v>
      </c>
      <c r="L66" s="12">
        <f t="shared" ref="L66" si="187">K66+L65</f>
        <v>1396053.9560360708</v>
      </c>
      <c r="M66" s="12">
        <f t="shared" ref="M66" si="188">L66+M65</f>
        <v>1535289.4819391151</v>
      </c>
      <c r="N66" s="12">
        <f t="shared" ref="N66" si="189">M66+N65</f>
        <v>1667894.7447039192</v>
      </c>
      <c r="O66" s="12">
        <f t="shared" ref="O66" si="190">N66+O65</f>
        <v>1794185.4711465896</v>
      </c>
      <c r="P66" s="12">
        <f t="shared" ref="P66" si="191">O66+P65</f>
        <v>1914462.3534729425</v>
      </c>
      <c r="Q66" s="12">
        <f t="shared" ref="Q66" si="192">P66+Q65</f>
        <v>2029011.7652123261</v>
      </c>
      <c r="R66" s="12">
        <f t="shared" ref="R66" si="193">Q66+R65</f>
        <v>2138106.4430593583</v>
      </c>
      <c r="S66" s="12">
        <f t="shared" ref="S66" si="194">R66+S65</f>
        <v>2242006.1362470076</v>
      </c>
      <c r="T66" s="12">
        <f t="shared" ref="T66" si="195">S66+T65</f>
        <v>2340958.2249971502</v>
      </c>
      <c r="U66" s="12">
        <f t="shared" ref="U66" si="196">T66+U65</f>
        <v>2435198.3095210954</v>
      </c>
      <c r="V66" s="12">
        <f t="shared" ref="V66" si="197">U66+V65</f>
        <v>2524950.7709724717</v>
      </c>
      <c r="W66" s="12">
        <f t="shared" ref="W66" si="198">V66+W65</f>
        <v>2610429.3056880683</v>
      </c>
      <c r="X66" s="13">
        <f t="shared" ref="X66" si="199">W66+X65</f>
        <v>2691837.4339886364</v>
      </c>
    </row>
    <row r="67" spans="1:27" ht="15" thickTop="1" x14ac:dyDescent="0.3"/>
    <row r="68" spans="1:27" x14ac:dyDescent="0.3">
      <c r="A68" s="2">
        <f>A61+1</f>
        <v>13</v>
      </c>
      <c r="B68" s="2" t="s">
        <v>125</v>
      </c>
      <c r="C68" s="14">
        <f>'2.scen. - Novadi'!$W$13</f>
        <v>607980</v>
      </c>
      <c r="D68" s="1"/>
      <c r="E68" s="12">
        <f t="shared" ref="E68:J68" si="200">$C68</f>
        <v>607980</v>
      </c>
      <c r="F68" s="12">
        <f t="shared" si="200"/>
        <v>607980</v>
      </c>
      <c r="G68" s="12">
        <f t="shared" si="200"/>
        <v>607980</v>
      </c>
      <c r="H68" s="12">
        <f t="shared" si="200"/>
        <v>607980</v>
      </c>
      <c r="I68" s="12">
        <f t="shared" si="200"/>
        <v>607980</v>
      </c>
      <c r="J68" s="12">
        <f t="shared" si="200"/>
        <v>607980</v>
      </c>
      <c r="K68" s="12">
        <f t="shared" ref="K68:X68" si="201">$C68</f>
        <v>607980</v>
      </c>
      <c r="L68" s="12">
        <f t="shared" si="201"/>
        <v>607980</v>
      </c>
      <c r="M68" s="12">
        <f t="shared" si="201"/>
        <v>607980</v>
      </c>
      <c r="N68" s="12">
        <f t="shared" si="201"/>
        <v>607980</v>
      </c>
      <c r="O68" s="12">
        <f t="shared" si="201"/>
        <v>607980</v>
      </c>
      <c r="P68" s="12">
        <f t="shared" si="201"/>
        <v>607980</v>
      </c>
      <c r="Q68" s="12">
        <f t="shared" si="201"/>
        <v>607980</v>
      </c>
      <c r="R68" s="12">
        <f t="shared" si="201"/>
        <v>607980</v>
      </c>
      <c r="S68" s="12">
        <f t="shared" si="201"/>
        <v>607980</v>
      </c>
      <c r="T68" s="12">
        <f t="shared" si="201"/>
        <v>607980</v>
      </c>
      <c r="U68" s="12">
        <f t="shared" si="201"/>
        <v>607980</v>
      </c>
      <c r="V68" s="12">
        <f t="shared" si="201"/>
        <v>607980</v>
      </c>
      <c r="W68" s="12">
        <f t="shared" si="201"/>
        <v>607980</v>
      </c>
      <c r="X68" s="12">
        <f t="shared" si="201"/>
        <v>607980</v>
      </c>
    </row>
    <row r="69" spans="1:27" ht="15" thickBot="1" x14ac:dyDescent="0.35">
      <c r="A69" s="2"/>
      <c r="B69" s="2" t="s">
        <v>9</v>
      </c>
      <c r="C69" s="2"/>
      <c r="D69" s="2"/>
      <c r="E69" s="12">
        <f t="shared" ref="E69:X69" si="202">E68/E$3</f>
        <v>579028.57142857136</v>
      </c>
      <c r="F69" s="12">
        <f t="shared" si="202"/>
        <v>551455.78231292521</v>
      </c>
      <c r="G69" s="12">
        <f t="shared" si="202"/>
        <v>525195.98315516673</v>
      </c>
      <c r="H69" s="12">
        <f t="shared" si="202"/>
        <v>500186.65062396834</v>
      </c>
      <c r="I69" s="12">
        <f t="shared" si="202"/>
        <v>476368.23868949356</v>
      </c>
      <c r="J69" s="12">
        <f t="shared" si="202"/>
        <v>453684.03684713674</v>
      </c>
      <c r="K69" s="12">
        <f t="shared" si="202"/>
        <v>432080.03509251116</v>
      </c>
      <c r="L69" s="12">
        <f t="shared" si="202"/>
        <v>411504.79532620113</v>
      </c>
      <c r="M69" s="12">
        <f t="shared" si="202"/>
        <v>391909.32888209628</v>
      </c>
      <c r="N69" s="12">
        <f t="shared" si="202"/>
        <v>373246.97988771077</v>
      </c>
      <c r="O69" s="12">
        <f t="shared" si="202"/>
        <v>355473.3141787721</v>
      </c>
      <c r="P69" s="12">
        <f t="shared" si="202"/>
        <v>338546.01350359246</v>
      </c>
      <c r="Q69" s="12">
        <f t="shared" si="202"/>
        <v>322424.77476532612</v>
      </c>
      <c r="R69" s="12">
        <f t="shared" si="202"/>
        <v>307071.21406221535</v>
      </c>
      <c r="S69" s="12">
        <f t="shared" si="202"/>
        <v>292448.77529734792</v>
      </c>
      <c r="T69" s="12">
        <f t="shared" si="202"/>
        <v>278522.64314033132</v>
      </c>
      <c r="U69" s="12">
        <f t="shared" si="202"/>
        <v>265259.66013364884</v>
      </c>
      <c r="V69" s="12">
        <f t="shared" si="202"/>
        <v>252628.24774633226</v>
      </c>
      <c r="W69" s="12">
        <f t="shared" si="202"/>
        <v>240598.33118698312</v>
      </c>
      <c r="X69" s="12">
        <f t="shared" si="202"/>
        <v>229141.26779712675</v>
      </c>
      <c r="Z69" s="5"/>
      <c r="AA69" s="4"/>
    </row>
    <row r="70" spans="1:27" ht="15.6" thickTop="1" thickBot="1" x14ac:dyDescent="0.35">
      <c r="A70" s="2"/>
      <c r="B70" s="2" t="s">
        <v>10</v>
      </c>
      <c r="C70" s="7">
        <f>X70</f>
        <v>7576774.6440574573</v>
      </c>
      <c r="D70" s="2"/>
      <c r="E70" s="12">
        <f>E69</f>
        <v>579028.57142857136</v>
      </c>
      <c r="F70" s="12">
        <f t="shared" ref="F70:X70" si="203">E70+F69</f>
        <v>1130484.3537414966</v>
      </c>
      <c r="G70" s="12">
        <f t="shared" si="203"/>
        <v>1655680.3368966633</v>
      </c>
      <c r="H70" s="12">
        <f t="shared" si="203"/>
        <v>2155866.9875206314</v>
      </c>
      <c r="I70" s="12">
        <f t="shared" si="203"/>
        <v>2632235.2262101248</v>
      </c>
      <c r="J70" s="12">
        <f t="shared" si="203"/>
        <v>3085919.2630572617</v>
      </c>
      <c r="K70" s="12">
        <f t="shared" si="203"/>
        <v>3517999.2981497729</v>
      </c>
      <c r="L70" s="12">
        <f t="shared" si="203"/>
        <v>3929504.0934759742</v>
      </c>
      <c r="M70" s="12">
        <f t="shared" si="203"/>
        <v>4321413.4223580705</v>
      </c>
      <c r="N70" s="12">
        <f t="shared" si="203"/>
        <v>4694660.4022457814</v>
      </c>
      <c r="O70" s="12">
        <f t="shared" si="203"/>
        <v>5050133.7164245537</v>
      </c>
      <c r="P70" s="12">
        <f t="shared" si="203"/>
        <v>5388679.7299281461</v>
      </c>
      <c r="Q70" s="12">
        <f t="shared" si="203"/>
        <v>5711104.5046934718</v>
      </c>
      <c r="R70" s="12">
        <f t="shared" si="203"/>
        <v>6018175.7187556876</v>
      </c>
      <c r="S70" s="12">
        <f t="shared" si="203"/>
        <v>6310624.494053036</v>
      </c>
      <c r="T70" s="12">
        <f t="shared" si="203"/>
        <v>6589147.1371933669</v>
      </c>
      <c r="U70" s="12">
        <f t="shared" si="203"/>
        <v>6854406.7973270155</v>
      </c>
      <c r="V70" s="12">
        <f t="shared" si="203"/>
        <v>7107035.0450733481</v>
      </c>
      <c r="W70" s="12">
        <f t="shared" si="203"/>
        <v>7347633.3762603309</v>
      </c>
      <c r="X70" s="13">
        <f t="shared" si="203"/>
        <v>7576774.6440574573</v>
      </c>
    </row>
    <row r="71" spans="1:27" ht="15" thickTop="1" x14ac:dyDescent="0.3">
      <c r="B71" s="2" t="s">
        <v>126</v>
      </c>
      <c r="C71" s="15">
        <f>'2.scen. - Novadi'!$S$13</f>
        <v>286200</v>
      </c>
      <c r="E71" s="12">
        <f>$C71</f>
        <v>286200</v>
      </c>
      <c r="F71" s="12">
        <f t="shared" ref="F71:X71" si="204">$C71</f>
        <v>286200</v>
      </c>
      <c r="G71" s="12">
        <f t="shared" si="204"/>
        <v>286200</v>
      </c>
      <c r="H71" s="12">
        <f t="shared" si="204"/>
        <v>286200</v>
      </c>
      <c r="I71" s="12">
        <f t="shared" si="204"/>
        <v>286200</v>
      </c>
      <c r="J71" s="12">
        <f t="shared" si="204"/>
        <v>286200</v>
      </c>
      <c r="K71" s="12">
        <f t="shared" si="204"/>
        <v>286200</v>
      </c>
      <c r="L71" s="12">
        <f t="shared" si="204"/>
        <v>286200</v>
      </c>
      <c r="M71" s="12">
        <f t="shared" si="204"/>
        <v>286200</v>
      </c>
      <c r="N71" s="12">
        <f t="shared" si="204"/>
        <v>286200</v>
      </c>
      <c r="O71" s="12">
        <f t="shared" si="204"/>
        <v>286200</v>
      </c>
      <c r="P71" s="12">
        <f t="shared" si="204"/>
        <v>286200</v>
      </c>
      <c r="Q71" s="12">
        <f t="shared" si="204"/>
        <v>286200</v>
      </c>
      <c r="R71" s="12">
        <f t="shared" si="204"/>
        <v>286200</v>
      </c>
      <c r="S71" s="12">
        <f t="shared" si="204"/>
        <v>286200</v>
      </c>
      <c r="T71" s="12">
        <f t="shared" si="204"/>
        <v>286200</v>
      </c>
      <c r="U71" s="12">
        <f t="shared" si="204"/>
        <v>286200</v>
      </c>
      <c r="V71" s="12">
        <f t="shared" si="204"/>
        <v>286200</v>
      </c>
      <c r="W71" s="12">
        <f t="shared" si="204"/>
        <v>286200</v>
      </c>
      <c r="X71" s="12">
        <f t="shared" si="204"/>
        <v>286200</v>
      </c>
    </row>
    <row r="72" spans="1:27" ht="15" thickBot="1" x14ac:dyDescent="0.35">
      <c r="B72" s="2" t="s">
        <v>9</v>
      </c>
      <c r="E72" s="12">
        <f t="shared" ref="E72:X72" si="205">E71/E$3</f>
        <v>272571.42857142858</v>
      </c>
      <c r="F72" s="12">
        <f t="shared" si="205"/>
        <v>259591.83673469388</v>
      </c>
      <c r="G72" s="12">
        <f t="shared" si="205"/>
        <v>247230.32069970842</v>
      </c>
      <c r="H72" s="12">
        <f t="shared" si="205"/>
        <v>235457.44828543658</v>
      </c>
      <c r="I72" s="12">
        <f t="shared" si="205"/>
        <v>224245.18884327292</v>
      </c>
      <c r="J72" s="12">
        <f t="shared" si="205"/>
        <v>213566.84651740277</v>
      </c>
      <c r="K72" s="12">
        <f t="shared" si="205"/>
        <v>203396.99668324072</v>
      </c>
      <c r="L72" s="12">
        <f t="shared" si="205"/>
        <v>193711.4254126102</v>
      </c>
      <c r="M72" s="12">
        <f t="shared" si="205"/>
        <v>184487.07182153352</v>
      </c>
      <c r="N72" s="12">
        <f t="shared" si="205"/>
        <v>175701.97316336527</v>
      </c>
      <c r="O72" s="12">
        <f t="shared" si="205"/>
        <v>167335.21253653834</v>
      </c>
      <c r="P72" s="12">
        <f t="shared" si="205"/>
        <v>159366.86908241746</v>
      </c>
      <c r="Q72" s="12">
        <f t="shared" si="205"/>
        <v>151777.97055468327</v>
      </c>
      <c r="R72" s="12">
        <f t="shared" si="205"/>
        <v>144550.44814731739</v>
      </c>
      <c r="S72" s="12">
        <f t="shared" si="205"/>
        <v>137667.09347363561</v>
      </c>
      <c r="T72" s="12">
        <f t="shared" si="205"/>
        <v>131111.51759393865</v>
      </c>
      <c r="U72" s="12">
        <f t="shared" si="205"/>
        <v>124868.11199422728</v>
      </c>
      <c r="V72" s="12">
        <f t="shared" si="205"/>
        <v>118922.01142307361</v>
      </c>
      <c r="W72" s="12">
        <f t="shared" si="205"/>
        <v>113259.05849816535</v>
      </c>
      <c r="X72" s="12">
        <f t="shared" si="205"/>
        <v>107865.7699982527</v>
      </c>
    </row>
    <row r="73" spans="1:27" ht="15.6" thickTop="1" thickBot="1" x14ac:dyDescent="0.35">
      <c r="B73" s="2" t="s">
        <v>10</v>
      </c>
      <c r="C73" s="7">
        <f>X73</f>
        <v>3566684.6000349433</v>
      </c>
      <c r="E73" s="12">
        <f>E72</f>
        <v>272571.42857142858</v>
      </c>
      <c r="F73" s="12">
        <f>E73+F72</f>
        <v>532163.26530612248</v>
      </c>
      <c r="G73" s="12">
        <f t="shared" ref="G73" si="206">F73+G72</f>
        <v>779393.5860058309</v>
      </c>
      <c r="H73" s="12">
        <f t="shared" ref="H73" si="207">G73+H72</f>
        <v>1014851.0342912675</v>
      </c>
      <c r="I73" s="12">
        <f t="shared" ref="I73" si="208">H73+I72</f>
        <v>1239096.2231345405</v>
      </c>
      <c r="J73" s="12">
        <f t="shared" ref="J73" si="209">I73+J72</f>
        <v>1452663.0696519432</v>
      </c>
      <c r="K73" s="12">
        <f t="shared" ref="K73" si="210">J73+K72</f>
        <v>1656060.0663351838</v>
      </c>
      <c r="L73" s="12">
        <f t="shared" ref="L73" si="211">K73+L72</f>
        <v>1849771.491747794</v>
      </c>
      <c r="M73" s="12">
        <f t="shared" ref="M73" si="212">L73+M72</f>
        <v>2034258.5635693276</v>
      </c>
      <c r="N73" s="12">
        <f t="shared" ref="N73" si="213">M73+N72</f>
        <v>2209960.5367326927</v>
      </c>
      <c r="O73" s="12">
        <f t="shared" ref="O73" si="214">N73+O72</f>
        <v>2377295.7492692312</v>
      </c>
      <c r="P73" s="12">
        <f t="shared" ref="P73" si="215">O73+P72</f>
        <v>2536662.6183516486</v>
      </c>
      <c r="Q73" s="12">
        <f t="shared" ref="Q73" si="216">P73+Q72</f>
        <v>2688440.5889063319</v>
      </c>
      <c r="R73" s="12">
        <f t="shared" ref="R73" si="217">Q73+R72</f>
        <v>2832991.0370536493</v>
      </c>
      <c r="S73" s="12">
        <f t="shared" ref="S73" si="218">R73+S72</f>
        <v>2970658.1305272849</v>
      </c>
      <c r="T73" s="12">
        <f t="shared" ref="T73" si="219">S73+T72</f>
        <v>3101769.6481212238</v>
      </c>
      <c r="U73" s="12">
        <f t="shared" ref="U73" si="220">T73+U72</f>
        <v>3226637.7601154512</v>
      </c>
      <c r="V73" s="12">
        <f t="shared" ref="V73" si="221">U73+V72</f>
        <v>3345559.7715385249</v>
      </c>
      <c r="W73" s="12">
        <f t="shared" ref="W73" si="222">V73+W72</f>
        <v>3458818.8300366905</v>
      </c>
      <c r="X73" s="13">
        <f t="shared" ref="X73" si="223">W73+X72</f>
        <v>3566684.6000349433</v>
      </c>
    </row>
    <row r="74" spans="1:27" ht="15" thickTop="1" x14ac:dyDescent="0.3"/>
    <row r="75" spans="1:27" x14ac:dyDescent="0.3">
      <c r="A75" s="2">
        <f>A68+1</f>
        <v>14</v>
      </c>
      <c r="B75" s="2" t="s">
        <v>125</v>
      </c>
      <c r="C75" s="14">
        <f>'2.scen. - Novadi'!$W$14</f>
        <v>360480</v>
      </c>
      <c r="D75" s="1"/>
      <c r="E75" s="12">
        <f t="shared" ref="E75:J75" si="224">$C75</f>
        <v>360480</v>
      </c>
      <c r="F75" s="12">
        <f t="shared" si="224"/>
        <v>360480</v>
      </c>
      <c r="G75" s="12">
        <f t="shared" si="224"/>
        <v>360480</v>
      </c>
      <c r="H75" s="12">
        <f t="shared" si="224"/>
        <v>360480</v>
      </c>
      <c r="I75" s="12">
        <f t="shared" si="224"/>
        <v>360480</v>
      </c>
      <c r="J75" s="12">
        <f t="shared" si="224"/>
        <v>360480</v>
      </c>
      <c r="K75" s="12">
        <f t="shared" ref="K75:X75" si="225">$C75</f>
        <v>360480</v>
      </c>
      <c r="L75" s="12">
        <f t="shared" si="225"/>
        <v>360480</v>
      </c>
      <c r="M75" s="12">
        <f t="shared" si="225"/>
        <v>360480</v>
      </c>
      <c r="N75" s="12">
        <f t="shared" si="225"/>
        <v>360480</v>
      </c>
      <c r="O75" s="12">
        <f t="shared" si="225"/>
        <v>360480</v>
      </c>
      <c r="P75" s="12">
        <f t="shared" si="225"/>
        <v>360480</v>
      </c>
      <c r="Q75" s="12">
        <f t="shared" si="225"/>
        <v>360480</v>
      </c>
      <c r="R75" s="12">
        <f t="shared" si="225"/>
        <v>360480</v>
      </c>
      <c r="S75" s="12">
        <f t="shared" si="225"/>
        <v>360480</v>
      </c>
      <c r="T75" s="12">
        <f t="shared" si="225"/>
        <v>360480</v>
      </c>
      <c r="U75" s="12">
        <f t="shared" si="225"/>
        <v>360480</v>
      </c>
      <c r="V75" s="12">
        <f t="shared" si="225"/>
        <v>360480</v>
      </c>
      <c r="W75" s="12">
        <f t="shared" si="225"/>
        <v>360480</v>
      </c>
      <c r="X75" s="12">
        <f t="shared" si="225"/>
        <v>360480</v>
      </c>
    </row>
    <row r="76" spans="1:27" ht="15" thickBot="1" x14ac:dyDescent="0.35">
      <c r="A76" s="2"/>
      <c r="B76" s="2" t="s">
        <v>9</v>
      </c>
      <c r="C76" s="2"/>
      <c r="D76" s="2"/>
      <c r="E76" s="12">
        <f t="shared" ref="E76:X76" si="226">E75/E$3</f>
        <v>343314.28571428568</v>
      </c>
      <c r="F76" s="12">
        <f t="shared" si="226"/>
        <v>326965.98639455781</v>
      </c>
      <c r="G76" s="12">
        <f t="shared" si="226"/>
        <v>311396.17751862644</v>
      </c>
      <c r="H76" s="12">
        <f t="shared" si="226"/>
        <v>296567.78811297758</v>
      </c>
      <c r="I76" s="12">
        <f t="shared" si="226"/>
        <v>282445.51248855004</v>
      </c>
      <c r="J76" s="12">
        <f t="shared" si="226"/>
        <v>268995.72617957147</v>
      </c>
      <c r="K76" s="12">
        <f t="shared" si="226"/>
        <v>256186.40588530613</v>
      </c>
      <c r="L76" s="12">
        <f t="shared" si="226"/>
        <v>243987.05322410108</v>
      </c>
      <c r="M76" s="12">
        <f t="shared" si="226"/>
        <v>232368.6221181915</v>
      </c>
      <c r="N76" s="12">
        <f t="shared" si="226"/>
        <v>221303.44963637285</v>
      </c>
      <c r="O76" s="12">
        <f t="shared" si="226"/>
        <v>210765.1901298789</v>
      </c>
      <c r="P76" s="12">
        <f t="shared" si="226"/>
        <v>200728.75250464655</v>
      </c>
      <c r="Q76" s="12">
        <f t="shared" si="226"/>
        <v>191170.24048061576</v>
      </c>
      <c r="R76" s="12">
        <f t="shared" si="226"/>
        <v>182066.89569582453</v>
      </c>
      <c r="S76" s="12">
        <f t="shared" si="226"/>
        <v>173397.04351983286</v>
      </c>
      <c r="T76" s="12">
        <f t="shared" si="226"/>
        <v>165140.04144745987</v>
      </c>
      <c r="U76" s="12">
        <f t="shared" si="226"/>
        <v>157276.22994996174</v>
      </c>
      <c r="V76" s="12">
        <f t="shared" si="226"/>
        <v>149786.88566663023</v>
      </c>
      <c r="W76" s="12">
        <f t="shared" si="226"/>
        <v>142654.17682536214</v>
      </c>
      <c r="X76" s="12">
        <f t="shared" si="226"/>
        <v>135861.12078605915</v>
      </c>
      <c r="Z76" s="5"/>
      <c r="AA76" s="4"/>
    </row>
    <row r="77" spans="1:27" ht="15.6" thickTop="1" thickBot="1" x14ac:dyDescent="0.35">
      <c r="A77" s="2"/>
      <c r="B77" s="2" t="s">
        <v>10</v>
      </c>
      <c r="C77" s="7">
        <f>X77</f>
        <v>4492377.5842788126</v>
      </c>
      <c r="D77" s="2"/>
      <c r="E77" s="12">
        <f>E76</f>
        <v>343314.28571428568</v>
      </c>
      <c r="F77" s="12">
        <f t="shared" ref="F77:X77" si="227">E77+F76</f>
        <v>670280.27210884355</v>
      </c>
      <c r="G77" s="12">
        <f t="shared" si="227"/>
        <v>981676.44962746999</v>
      </c>
      <c r="H77" s="12">
        <f t="shared" si="227"/>
        <v>1278244.2377404475</v>
      </c>
      <c r="I77" s="12">
        <f t="shared" si="227"/>
        <v>1560689.7502289976</v>
      </c>
      <c r="J77" s="12">
        <f t="shared" si="227"/>
        <v>1829685.4764085691</v>
      </c>
      <c r="K77" s="12">
        <f t="shared" si="227"/>
        <v>2085871.8822938753</v>
      </c>
      <c r="L77" s="12">
        <f t="shared" si="227"/>
        <v>2329858.9355179765</v>
      </c>
      <c r="M77" s="12">
        <f t="shared" si="227"/>
        <v>2562227.5576361679</v>
      </c>
      <c r="N77" s="12">
        <f t="shared" si="227"/>
        <v>2783531.0072725406</v>
      </c>
      <c r="O77" s="12">
        <f t="shared" si="227"/>
        <v>2994296.1974024195</v>
      </c>
      <c r="P77" s="12">
        <f t="shared" si="227"/>
        <v>3195024.9499070663</v>
      </c>
      <c r="Q77" s="12">
        <f t="shared" si="227"/>
        <v>3386195.1903876821</v>
      </c>
      <c r="R77" s="12">
        <f t="shared" si="227"/>
        <v>3568262.0860835067</v>
      </c>
      <c r="S77" s="12">
        <f t="shared" si="227"/>
        <v>3741659.1296033394</v>
      </c>
      <c r="T77" s="12">
        <f t="shared" si="227"/>
        <v>3906799.1710507991</v>
      </c>
      <c r="U77" s="12">
        <f t="shared" si="227"/>
        <v>4064075.401000761</v>
      </c>
      <c r="V77" s="12">
        <f t="shared" si="227"/>
        <v>4213862.2866673917</v>
      </c>
      <c r="W77" s="12">
        <f t="shared" si="227"/>
        <v>4356516.4634927539</v>
      </c>
      <c r="X77" s="13">
        <f t="shared" si="227"/>
        <v>4492377.5842788126</v>
      </c>
    </row>
    <row r="78" spans="1:27" ht="15" thickTop="1" x14ac:dyDescent="0.3">
      <c r="B78" s="2" t="s">
        <v>126</v>
      </c>
      <c r="C78" s="15">
        <f>'2.scen. - Novadi'!$S$14</f>
        <v>162000</v>
      </c>
      <c r="E78" s="12">
        <f>$C78</f>
        <v>162000</v>
      </c>
      <c r="F78" s="12">
        <f t="shared" ref="F78:X78" si="228">$C78</f>
        <v>162000</v>
      </c>
      <c r="G78" s="12">
        <f t="shared" si="228"/>
        <v>162000</v>
      </c>
      <c r="H78" s="12">
        <f t="shared" si="228"/>
        <v>162000</v>
      </c>
      <c r="I78" s="12">
        <f t="shared" si="228"/>
        <v>162000</v>
      </c>
      <c r="J78" s="12">
        <f t="shared" si="228"/>
        <v>162000</v>
      </c>
      <c r="K78" s="12">
        <f t="shared" si="228"/>
        <v>162000</v>
      </c>
      <c r="L78" s="12">
        <f t="shared" si="228"/>
        <v>162000</v>
      </c>
      <c r="M78" s="12">
        <f t="shared" si="228"/>
        <v>162000</v>
      </c>
      <c r="N78" s="12">
        <f t="shared" si="228"/>
        <v>162000</v>
      </c>
      <c r="O78" s="12">
        <f t="shared" si="228"/>
        <v>162000</v>
      </c>
      <c r="P78" s="12">
        <f t="shared" si="228"/>
        <v>162000</v>
      </c>
      <c r="Q78" s="12">
        <f t="shared" si="228"/>
        <v>162000</v>
      </c>
      <c r="R78" s="12">
        <f t="shared" si="228"/>
        <v>162000</v>
      </c>
      <c r="S78" s="12">
        <f t="shared" si="228"/>
        <v>162000</v>
      </c>
      <c r="T78" s="12">
        <f t="shared" si="228"/>
        <v>162000</v>
      </c>
      <c r="U78" s="12">
        <f t="shared" si="228"/>
        <v>162000</v>
      </c>
      <c r="V78" s="12">
        <f t="shared" si="228"/>
        <v>162000</v>
      </c>
      <c r="W78" s="12">
        <f t="shared" si="228"/>
        <v>162000</v>
      </c>
      <c r="X78" s="12">
        <f t="shared" si="228"/>
        <v>162000</v>
      </c>
    </row>
    <row r="79" spans="1:27" ht="15" thickBot="1" x14ac:dyDescent="0.35">
      <c r="B79" s="2" t="s">
        <v>9</v>
      </c>
      <c r="E79" s="12">
        <f t="shared" ref="E79:X79" si="229">E78/E$3</f>
        <v>154285.71428571429</v>
      </c>
      <c r="F79" s="12">
        <f t="shared" si="229"/>
        <v>146938.77551020408</v>
      </c>
      <c r="G79" s="12">
        <f t="shared" si="229"/>
        <v>139941.69096209912</v>
      </c>
      <c r="H79" s="12">
        <f t="shared" si="229"/>
        <v>133277.80091628485</v>
      </c>
      <c r="I79" s="12">
        <f t="shared" si="229"/>
        <v>126931.23896789033</v>
      </c>
      <c r="J79" s="12">
        <f t="shared" si="229"/>
        <v>120886.89425513364</v>
      </c>
      <c r="K79" s="12">
        <f t="shared" si="229"/>
        <v>115130.37548107965</v>
      </c>
      <c r="L79" s="12">
        <f t="shared" si="229"/>
        <v>109647.97664864729</v>
      </c>
      <c r="M79" s="12">
        <f t="shared" si="229"/>
        <v>104426.64442728313</v>
      </c>
      <c r="N79" s="12">
        <f t="shared" si="229"/>
        <v>99453.947073602976</v>
      </c>
      <c r="O79" s="12">
        <f t="shared" si="229"/>
        <v>94718.044832002837</v>
      </c>
      <c r="P79" s="12">
        <f t="shared" si="229"/>
        <v>90207.661744764599</v>
      </c>
      <c r="Q79" s="12">
        <f t="shared" si="229"/>
        <v>85912.058804537708</v>
      </c>
      <c r="R79" s="12">
        <f t="shared" si="229"/>
        <v>81821.008385274006</v>
      </c>
      <c r="S79" s="12">
        <f t="shared" si="229"/>
        <v>77924.769890737138</v>
      </c>
      <c r="T79" s="12">
        <f t="shared" si="229"/>
        <v>74214.066562606793</v>
      </c>
      <c r="U79" s="12">
        <f t="shared" si="229"/>
        <v>70680.063392958837</v>
      </c>
      <c r="V79" s="12">
        <f t="shared" si="229"/>
        <v>67314.346088532227</v>
      </c>
      <c r="W79" s="12">
        <f t="shared" si="229"/>
        <v>64108.901036697367</v>
      </c>
      <c r="X79" s="12">
        <f t="shared" si="229"/>
        <v>61056.096225426059</v>
      </c>
    </row>
    <row r="80" spans="1:27" ht="15.6" thickTop="1" thickBot="1" x14ac:dyDescent="0.35">
      <c r="B80" s="2" t="s">
        <v>10</v>
      </c>
      <c r="C80" s="7">
        <f>X80</f>
        <v>2018878.075491477</v>
      </c>
      <c r="E80" s="12">
        <f>E79</f>
        <v>154285.71428571429</v>
      </c>
      <c r="F80" s="12">
        <f>E80+F79</f>
        <v>301224.48979591834</v>
      </c>
      <c r="G80" s="12">
        <f t="shared" ref="G80" si="230">F80+G79</f>
        <v>441166.18075801746</v>
      </c>
      <c r="H80" s="12">
        <f t="shared" ref="H80" si="231">G80+H79</f>
        <v>574443.98167430237</v>
      </c>
      <c r="I80" s="12">
        <f t="shared" ref="I80" si="232">H80+I79</f>
        <v>701375.22064219275</v>
      </c>
      <c r="J80" s="12">
        <f t="shared" ref="J80" si="233">I80+J79</f>
        <v>822262.11489732633</v>
      </c>
      <c r="K80" s="12">
        <f t="shared" ref="K80" si="234">J80+K79</f>
        <v>937392.49037840602</v>
      </c>
      <c r="L80" s="12">
        <f t="shared" ref="L80" si="235">K80+L79</f>
        <v>1047040.4670270534</v>
      </c>
      <c r="M80" s="12">
        <f t="shared" ref="M80" si="236">L80+M79</f>
        <v>1151467.1114543364</v>
      </c>
      <c r="N80" s="12">
        <f t="shared" ref="N80" si="237">M80+N79</f>
        <v>1250921.0585279395</v>
      </c>
      <c r="O80" s="12">
        <f t="shared" ref="O80" si="238">N80+O79</f>
        <v>1345639.1033599423</v>
      </c>
      <c r="P80" s="12">
        <f t="shared" ref="P80" si="239">O80+P79</f>
        <v>1435846.7651047069</v>
      </c>
      <c r="Q80" s="12">
        <f t="shared" ref="Q80" si="240">P80+Q79</f>
        <v>1521758.8239092445</v>
      </c>
      <c r="R80" s="12">
        <f t="shared" ref="R80" si="241">Q80+R79</f>
        <v>1603579.8322945186</v>
      </c>
      <c r="S80" s="12">
        <f t="shared" ref="S80" si="242">R80+S79</f>
        <v>1681504.6021852558</v>
      </c>
      <c r="T80" s="12">
        <f t="shared" ref="T80" si="243">S80+T79</f>
        <v>1755718.6687478626</v>
      </c>
      <c r="U80" s="12">
        <f t="shared" ref="U80" si="244">T80+U79</f>
        <v>1826398.7321408214</v>
      </c>
      <c r="V80" s="12">
        <f t="shared" ref="V80" si="245">U80+V79</f>
        <v>1893713.0782293535</v>
      </c>
      <c r="W80" s="12">
        <f t="shared" ref="W80" si="246">V80+W79</f>
        <v>1957821.979266051</v>
      </c>
      <c r="X80" s="13">
        <f t="shared" ref="X80" si="247">W80+X79</f>
        <v>2018878.075491477</v>
      </c>
    </row>
    <row r="81" spans="1:27" ht="15" thickTop="1" x14ac:dyDescent="0.3"/>
    <row r="82" spans="1:27" x14ac:dyDescent="0.3">
      <c r="A82" s="2">
        <f>A75+1</f>
        <v>15</v>
      </c>
      <c r="B82" s="2" t="s">
        <v>125</v>
      </c>
      <c r="C82" s="14">
        <f>'2.scen. - Novadi'!$W$15</f>
        <v>1012260</v>
      </c>
      <c r="D82" s="1"/>
      <c r="E82" s="12">
        <f t="shared" ref="E82:J82" si="248">$C82</f>
        <v>1012260</v>
      </c>
      <c r="F82" s="12">
        <f t="shared" si="248"/>
        <v>1012260</v>
      </c>
      <c r="G82" s="12">
        <f t="shared" si="248"/>
        <v>1012260</v>
      </c>
      <c r="H82" s="12">
        <f t="shared" si="248"/>
        <v>1012260</v>
      </c>
      <c r="I82" s="12">
        <f t="shared" si="248"/>
        <v>1012260</v>
      </c>
      <c r="J82" s="12">
        <f t="shared" si="248"/>
        <v>1012260</v>
      </c>
      <c r="K82" s="12">
        <f t="shared" ref="K82:X82" si="249">$C82</f>
        <v>1012260</v>
      </c>
      <c r="L82" s="12">
        <f t="shared" si="249"/>
        <v>1012260</v>
      </c>
      <c r="M82" s="12">
        <f t="shared" si="249"/>
        <v>1012260</v>
      </c>
      <c r="N82" s="12">
        <f t="shared" si="249"/>
        <v>1012260</v>
      </c>
      <c r="O82" s="12">
        <f t="shared" si="249"/>
        <v>1012260</v>
      </c>
      <c r="P82" s="12">
        <f t="shared" si="249"/>
        <v>1012260</v>
      </c>
      <c r="Q82" s="12">
        <f t="shared" si="249"/>
        <v>1012260</v>
      </c>
      <c r="R82" s="12">
        <f t="shared" si="249"/>
        <v>1012260</v>
      </c>
      <c r="S82" s="12">
        <f t="shared" si="249"/>
        <v>1012260</v>
      </c>
      <c r="T82" s="12">
        <f t="shared" si="249"/>
        <v>1012260</v>
      </c>
      <c r="U82" s="12">
        <f t="shared" si="249"/>
        <v>1012260</v>
      </c>
      <c r="V82" s="12">
        <f t="shared" si="249"/>
        <v>1012260</v>
      </c>
      <c r="W82" s="12">
        <f t="shared" si="249"/>
        <v>1012260</v>
      </c>
      <c r="X82" s="12">
        <f t="shared" si="249"/>
        <v>1012260</v>
      </c>
    </row>
    <row r="83" spans="1:27" ht="15" thickBot="1" x14ac:dyDescent="0.35">
      <c r="A83" s="2"/>
      <c r="B83" s="2" t="s">
        <v>9</v>
      </c>
      <c r="C83" s="2"/>
      <c r="D83" s="2"/>
      <c r="E83" s="12">
        <f t="shared" ref="E83:X83" si="250">E82/E$3</f>
        <v>964057.14285714284</v>
      </c>
      <c r="F83" s="12">
        <f t="shared" si="250"/>
        <v>918149.65986394556</v>
      </c>
      <c r="G83" s="12">
        <f t="shared" si="250"/>
        <v>874428.24748947192</v>
      </c>
      <c r="H83" s="12">
        <f t="shared" si="250"/>
        <v>832788.80713283026</v>
      </c>
      <c r="I83" s="12">
        <f t="shared" si="250"/>
        <v>793132.19726936216</v>
      </c>
      <c r="J83" s="12">
        <f t="shared" si="250"/>
        <v>755363.99739939242</v>
      </c>
      <c r="K83" s="12">
        <f t="shared" si="250"/>
        <v>719394.28323751665</v>
      </c>
      <c r="L83" s="12">
        <f t="shared" si="250"/>
        <v>685137.41260715865</v>
      </c>
      <c r="M83" s="12">
        <f t="shared" si="250"/>
        <v>652511.82153062732</v>
      </c>
      <c r="N83" s="12">
        <f t="shared" si="250"/>
        <v>621439.83002916886</v>
      </c>
      <c r="O83" s="12">
        <f t="shared" si="250"/>
        <v>591847.45717063698</v>
      </c>
      <c r="P83" s="12">
        <f t="shared" si="250"/>
        <v>563664.24492441607</v>
      </c>
      <c r="Q83" s="12">
        <f t="shared" si="250"/>
        <v>536823.09040420584</v>
      </c>
      <c r="R83" s="12">
        <f t="shared" si="250"/>
        <v>511260.08609924355</v>
      </c>
      <c r="S83" s="12">
        <f t="shared" si="250"/>
        <v>486914.3677135653</v>
      </c>
      <c r="T83" s="12">
        <f t="shared" si="250"/>
        <v>463727.96925101453</v>
      </c>
      <c r="U83" s="12">
        <f t="shared" si="250"/>
        <v>441645.68500096613</v>
      </c>
      <c r="V83" s="12">
        <f t="shared" si="250"/>
        <v>420614.93809615826</v>
      </c>
      <c r="W83" s="12">
        <f t="shared" si="250"/>
        <v>400585.65532967454</v>
      </c>
      <c r="X83" s="12">
        <f t="shared" si="250"/>
        <v>381510.14793302334</v>
      </c>
      <c r="Z83" s="5"/>
      <c r="AA83" s="4"/>
    </row>
    <row r="84" spans="1:27" ht="15.6" thickTop="1" thickBot="1" x14ac:dyDescent="0.35">
      <c r="A84" s="2"/>
      <c r="B84" s="2" t="s">
        <v>10</v>
      </c>
      <c r="C84" s="7">
        <f>X84</f>
        <v>12614997.041339519</v>
      </c>
      <c r="D84" s="2"/>
      <c r="E84" s="12">
        <f>E83</f>
        <v>964057.14285714284</v>
      </c>
      <c r="F84" s="12">
        <f t="shared" ref="F84:X84" si="251">E84+F83</f>
        <v>1882206.8027210883</v>
      </c>
      <c r="G84" s="12">
        <f t="shared" si="251"/>
        <v>2756635.0502105602</v>
      </c>
      <c r="H84" s="12">
        <f t="shared" si="251"/>
        <v>3589423.8573433906</v>
      </c>
      <c r="I84" s="12">
        <f t="shared" si="251"/>
        <v>4382556.054612753</v>
      </c>
      <c r="J84" s="12">
        <f t="shared" si="251"/>
        <v>5137920.0520121455</v>
      </c>
      <c r="K84" s="12">
        <f t="shared" si="251"/>
        <v>5857314.3352496624</v>
      </c>
      <c r="L84" s="12">
        <f t="shared" si="251"/>
        <v>6542451.7478568209</v>
      </c>
      <c r="M84" s="12">
        <f t="shared" si="251"/>
        <v>7194963.569387448</v>
      </c>
      <c r="N84" s="12">
        <f t="shared" si="251"/>
        <v>7816403.3994166171</v>
      </c>
      <c r="O84" s="12">
        <f t="shared" si="251"/>
        <v>8408250.8565872535</v>
      </c>
      <c r="P84" s="12">
        <f t="shared" si="251"/>
        <v>8971915.1015116703</v>
      </c>
      <c r="Q84" s="12">
        <f t="shared" si="251"/>
        <v>9508738.1919158753</v>
      </c>
      <c r="R84" s="12">
        <f t="shared" si="251"/>
        <v>10019998.278015118</v>
      </c>
      <c r="S84" s="12">
        <f t="shared" si="251"/>
        <v>10506912.645728683</v>
      </c>
      <c r="T84" s="12">
        <f t="shared" si="251"/>
        <v>10970640.614979697</v>
      </c>
      <c r="U84" s="12">
        <f t="shared" si="251"/>
        <v>11412286.299980663</v>
      </c>
      <c r="V84" s="12">
        <f t="shared" si="251"/>
        <v>11832901.238076821</v>
      </c>
      <c r="W84" s="12">
        <f t="shared" si="251"/>
        <v>12233486.893406495</v>
      </c>
      <c r="X84" s="13">
        <f t="shared" si="251"/>
        <v>12614997.041339519</v>
      </c>
    </row>
    <row r="85" spans="1:27" ht="15" thickTop="1" x14ac:dyDescent="0.3">
      <c r="B85" s="2" t="s">
        <v>126</v>
      </c>
      <c r="C85" s="15">
        <f>'2.scen. - Novadi'!$S$15</f>
        <v>264600</v>
      </c>
      <c r="E85" s="12">
        <f>$C85</f>
        <v>264600</v>
      </c>
      <c r="F85" s="12">
        <f t="shared" ref="F85:X85" si="252">$C85</f>
        <v>264600</v>
      </c>
      <c r="G85" s="12">
        <f t="shared" si="252"/>
        <v>264600</v>
      </c>
      <c r="H85" s="12">
        <f t="shared" si="252"/>
        <v>264600</v>
      </c>
      <c r="I85" s="12">
        <f t="shared" si="252"/>
        <v>264600</v>
      </c>
      <c r="J85" s="12">
        <f t="shared" si="252"/>
        <v>264600</v>
      </c>
      <c r="K85" s="12">
        <f t="shared" si="252"/>
        <v>264600</v>
      </c>
      <c r="L85" s="12">
        <f t="shared" si="252"/>
        <v>264600</v>
      </c>
      <c r="M85" s="12">
        <f t="shared" si="252"/>
        <v>264600</v>
      </c>
      <c r="N85" s="12">
        <f t="shared" si="252"/>
        <v>264600</v>
      </c>
      <c r="O85" s="12">
        <f t="shared" si="252"/>
        <v>264600</v>
      </c>
      <c r="P85" s="12">
        <f t="shared" si="252"/>
        <v>264600</v>
      </c>
      <c r="Q85" s="12">
        <f t="shared" si="252"/>
        <v>264600</v>
      </c>
      <c r="R85" s="12">
        <f t="shared" si="252"/>
        <v>264600</v>
      </c>
      <c r="S85" s="12">
        <f t="shared" si="252"/>
        <v>264600</v>
      </c>
      <c r="T85" s="12">
        <f t="shared" si="252"/>
        <v>264600</v>
      </c>
      <c r="U85" s="12">
        <f t="shared" si="252"/>
        <v>264600</v>
      </c>
      <c r="V85" s="12">
        <f t="shared" si="252"/>
        <v>264600</v>
      </c>
      <c r="W85" s="12">
        <f t="shared" si="252"/>
        <v>264600</v>
      </c>
      <c r="X85" s="12">
        <f t="shared" si="252"/>
        <v>264600</v>
      </c>
    </row>
    <row r="86" spans="1:27" ht="15" thickBot="1" x14ac:dyDescent="0.35">
      <c r="B86" s="2" t="s">
        <v>9</v>
      </c>
      <c r="E86" s="12">
        <f t="shared" ref="E86:X86" si="253">E85/E$3</f>
        <v>252000</v>
      </c>
      <c r="F86" s="12">
        <f t="shared" si="253"/>
        <v>240000</v>
      </c>
      <c r="G86" s="12">
        <f t="shared" si="253"/>
        <v>228571.42857142855</v>
      </c>
      <c r="H86" s="12">
        <f t="shared" si="253"/>
        <v>217687.07482993192</v>
      </c>
      <c r="I86" s="12">
        <f t="shared" si="253"/>
        <v>207321.02364755419</v>
      </c>
      <c r="J86" s="12">
        <f t="shared" si="253"/>
        <v>197448.59395005161</v>
      </c>
      <c r="K86" s="12">
        <f t="shared" si="253"/>
        <v>188046.27995243011</v>
      </c>
      <c r="L86" s="12">
        <f t="shared" si="253"/>
        <v>179091.69519279056</v>
      </c>
      <c r="M86" s="12">
        <f t="shared" si="253"/>
        <v>170563.51923122912</v>
      </c>
      <c r="N86" s="12">
        <f t="shared" si="253"/>
        <v>162441.44688688486</v>
      </c>
      <c r="O86" s="12">
        <f t="shared" si="253"/>
        <v>154706.13989227128</v>
      </c>
      <c r="P86" s="12">
        <f t="shared" si="253"/>
        <v>147339.18084978216</v>
      </c>
      <c r="Q86" s="12">
        <f t="shared" si="253"/>
        <v>140323.02938074493</v>
      </c>
      <c r="R86" s="12">
        <f t="shared" si="253"/>
        <v>133640.98036261421</v>
      </c>
      <c r="S86" s="12">
        <f t="shared" si="253"/>
        <v>127277.12415487066</v>
      </c>
      <c r="T86" s="12">
        <f t="shared" si="253"/>
        <v>121216.30871892443</v>
      </c>
      <c r="U86" s="12">
        <f t="shared" si="253"/>
        <v>115444.10354183277</v>
      </c>
      <c r="V86" s="12">
        <f t="shared" si="253"/>
        <v>109946.76527793598</v>
      </c>
      <c r="W86" s="12">
        <f t="shared" si="253"/>
        <v>104711.20502660569</v>
      </c>
      <c r="X86" s="12">
        <f t="shared" si="253"/>
        <v>99724.957168195891</v>
      </c>
    </row>
    <row r="87" spans="1:27" ht="15.6" thickTop="1" thickBot="1" x14ac:dyDescent="0.35">
      <c r="B87" s="2" t="s">
        <v>10</v>
      </c>
      <c r="C87" s="7">
        <f>X87</f>
        <v>3297500.856636079</v>
      </c>
      <c r="E87" s="12">
        <f>E86</f>
        <v>252000</v>
      </c>
      <c r="F87" s="12">
        <f>E87+F86</f>
        <v>492000</v>
      </c>
      <c r="G87" s="12">
        <f t="shared" ref="G87" si="254">F87+G86</f>
        <v>720571.42857142852</v>
      </c>
      <c r="H87" s="12">
        <f t="shared" ref="H87" si="255">G87+H86</f>
        <v>938258.50340136047</v>
      </c>
      <c r="I87" s="12">
        <f t="shared" ref="I87" si="256">H87+I86</f>
        <v>1145579.5270489147</v>
      </c>
      <c r="J87" s="12">
        <f t="shared" ref="J87" si="257">I87+J86</f>
        <v>1343028.1209989663</v>
      </c>
      <c r="K87" s="12">
        <f t="shared" ref="K87" si="258">J87+K86</f>
        <v>1531074.4009513964</v>
      </c>
      <c r="L87" s="12">
        <f t="shared" ref="L87" si="259">K87+L86</f>
        <v>1710166.096144187</v>
      </c>
      <c r="M87" s="12">
        <f t="shared" ref="M87" si="260">L87+M86</f>
        <v>1880729.6153754161</v>
      </c>
      <c r="N87" s="12">
        <f t="shared" ref="N87" si="261">M87+N86</f>
        <v>2043171.0622623009</v>
      </c>
      <c r="O87" s="12">
        <f t="shared" ref="O87" si="262">N87+O86</f>
        <v>2197877.2021545721</v>
      </c>
      <c r="P87" s="12">
        <f t="shared" ref="P87" si="263">O87+P86</f>
        <v>2345216.3830043543</v>
      </c>
      <c r="Q87" s="12">
        <f t="shared" ref="Q87" si="264">P87+Q86</f>
        <v>2485539.4123850991</v>
      </c>
      <c r="R87" s="12">
        <f t="shared" ref="R87" si="265">Q87+R86</f>
        <v>2619180.3927477133</v>
      </c>
      <c r="S87" s="12">
        <f t="shared" ref="S87" si="266">R87+S86</f>
        <v>2746457.5169025841</v>
      </c>
      <c r="T87" s="12">
        <f t="shared" ref="T87" si="267">S87+T86</f>
        <v>2867673.8256215085</v>
      </c>
      <c r="U87" s="12">
        <f t="shared" ref="U87" si="268">T87+U86</f>
        <v>2983117.9291633414</v>
      </c>
      <c r="V87" s="12">
        <f t="shared" ref="V87" si="269">U87+V86</f>
        <v>3093064.6944412775</v>
      </c>
      <c r="W87" s="12">
        <f t="shared" ref="W87" si="270">V87+W86</f>
        <v>3197775.8994678832</v>
      </c>
      <c r="X87" s="13">
        <f t="shared" ref="X87" si="271">W87+X86</f>
        <v>3297500.856636079</v>
      </c>
    </row>
    <row r="88" spans="1:27" ht="15" thickTop="1" x14ac:dyDescent="0.3"/>
    <row r="89" spans="1:27" x14ac:dyDescent="0.3">
      <c r="A89" s="2">
        <f>A82+1</f>
        <v>16</v>
      </c>
      <c r="B89" s="2" t="s">
        <v>125</v>
      </c>
      <c r="C89" s="14">
        <f>'2.scen. - Novadi'!$W$16</f>
        <v>254880</v>
      </c>
      <c r="D89" s="1"/>
      <c r="E89" s="12">
        <f t="shared" ref="E89:J89" si="272">$C89</f>
        <v>254880</v>
      </c>
      <c r="F89" s="12">
        <f t="shared" si="272"/>
        <v>254880</v>
      </c>
      <c r="G89" s="12">
        <f t="shared" si="272"/>
        <v>254880</v>
      </c>
      <c r="H89" s="12">
        <f t="shared" si="272"/>
        <v>254880</v>
      </c>
      <c r="I89" s="12">
        <f t="shared" si="272"/>
        <v>254880</v>
      </c>
      <c r="J89" s="12">
        <f t="shared" si="272"/>
        <v>254880</v>
      </c>
      <c r="K89" s="12">
        <f t="shared" ref="K89:X89" si="273">$C89</f>
        <v>254880</v>
      </c>
      <c r="L89" s="12">
        <f t="shared" si="273"/>
        <v>254880</v>
      </c>
      <c r="M89" s="12">
        <f t="shared" si="273"/>
        <v>254880</v>
      </c>
      <c r="N89" s="12">
        <f t="shared" si="273"/>
        <v>254880</v>
      </c>
      <c r="O89" s="12">
        <f t="shared" si="273"/>
        <v>254880</v>
      </c>
      <c r="P89" s="12">
        <f t="shared" si="273"/>
        <v>254880</v>
      </c>
      <c r="Q89" s="12">
        <f t="shared" si="273"/>
        <v>254880</v>
      </c>
      <c r="R89" s="12">
        <f t="shared" si="273"/>
        <v>254880</v>
      </c>
      <c r="S89" s="12">
        <f t="shared" si="273"/>
        <v>254880</v>
      </c>
      <c r="T89" s="12">
        <f t="shared" si="273"/>
        <v>254880</v>
      </c>
      <c r="U89" s="12">
        <f t="shared" si="273"/>
        <v>254880</v>
      </c>
      <c r="V89" s="12">
        <f t="shared" si="273"/>
        <v>254880</v>
      </c>
      <c r="W89" s="12">
        <f t="shared" si="273"/>
        <v>254880</v>
      </c>
      <c r="X89" s="12">
        <f t="shared" si="273"/>
        <v>254880</v>
      </c>
    </row>
    <row r="90" spans="1:27" ht="15" thickBot="1" x14ac:dyDescent="0.35">
      <c r="A90" s="2"/>
      <c r="B90" s="2" t="s">
        <v>9</v>
      </c>
      <c r="C90" s="2"/>
      <c r="D90" s="2"/>
      <c r="E90" s="12">
        <f t="shared" ref="E90:X90" si="274">E89/E$3</f>
        <v>242742.85714285713</v>
      </c>
      <c r="F90" s="12">
        <f t="shared" si="274"/>
        <v>231183.67346938775</v>
      </c>
      <c r="G90" s="12">
        <f t="shared" si="274"/>
        <v>220174.92711370261</v>
      </c>
      <c r="H90" s="12">
        <f t="shared" si="274"/>
        <v>209690.40677495484</v>
      </c>
      <c r="I90" s="12">
        <f t="shared" si="274"/>
        <v>199705.1493094808</v>
      </c>
      <c r="J90" s="12">
        <f t="shared" si="274"/>
        <v>190195.38029474361</v>
      </c>
      <c r="K90" s="12">
        <f t="shared" si="274"/>
        <v>181138.45742356533</v>
      </c>
      <c r="L90" s="12">
        <f t="shared" si="274"/>
        <v>172512.81659387174</v>
      </c>
      <c r="M90" s="12">
        <f t="shared" si="274"/>
        <v>164297.92056559213</v>
      </c>
      <c r="N90" s="12">
        <f t="shared" si="274"/>
        <v>156474.21006246869</v>
      </c>
      <c r="O90" s="12">
        <f t="shared" si="274"/>
        <v>149023.05720235113</v>
      </c>
      <c r="P90" s="12">
        <f t="shared" si="274"/>
        <v>141926.72114509629</v>
      </c>
      <c r="Q90" s="12">
        <f t="shared" si="274"/>
        <v>135168.30585247267</v>
      </c>
      <c r="R90" s="12">
        <f t="shared" si="274"/>
        <v>128731.71985949775</v>
      </c>
      <c r="S90" s="12">
        <f t="shared" si="274"/>
        <v>122601.63796142643</v>
      </c>
      <c r="T90" s="12">
        <f t="shared" si="274"/>
        <v>116763.46472516801</v>
      </c>
      <c r="U90" s="12">
        <f t="shared" si="274"/>
        <v>111203.29973825524</v>
      </c>
      <c r="V90" s="12">
        <f t="shared" si="274"/>
        <v>105907.90451262405</v>
      </c>
      <c r="W90" s="12">
        <f t="shared" si="274"/>
        <v>100864.67096440385</v>
      </c>
      <c r="X90" s="12">
        <f t="shared" si="274"/>
        <v>96061.591394670322</v>
      </c>
      <c r="Z90" s="5"/>
      <c r="AA90" s="4"/>
    </row>
    <row r="91" spans="1:27" ht="15.6" thickTop="1" thickBot="1" x14ac:dyDescent="0.35">
      <c r="A91" s="2"/>
      <c r="B91" s="2" t="s">
        <v>10</v>
      </c>
      <c r="C91" s="7">
        <f>X91</f>
        <v>3176368.1721065906</v>
      </c>
      <c r="D91" s="2"/>
      <c r="E91" s="12">
        <f>E90</f>
        <v>242742.85714285713</v>
      </c>
      <c r="F91" s="12">
        <f t="shared" ref="F91:X91" si="275">E91+F90</f>
        <v>473926.53061224485</v>
      </c>
      <c r="G91" s="12">
        <f t="shared" si="275"/>
        <v>694101.45772594749</v>
      </c>
      <c r="H91" s="12">
        <f t="shared" si="275"/>
        <v>903791.86450090236</v>
      </c>
      <c r="I91" s="12">
        <f t="shared" si="275"/>
        <v>1103497.0138103832</v>
      </c>
      <c r="J91" s="12">
        <f t="shared" si="275"/>
        <v>1293692.3941051268</v>
      </c>
      <c r="K91" s="12">
        <f t="shared" si="275"/>
        <v>1474830.8515286921</v>
      </c>
      <c r="L91" s="12">
        <f t="shared" si="275"/>
        <v>1647343.6681225637</v>
      </c>
      <c r="M91" s="12">
        <f t="shared" si="275"/>
        <v>1811641.5886881559</v>
      </c>
      <c r="N91" s="12">
        <f t="shared" si="275"/>
        <v>1968115.7987506245</v>
      </c>
      <c r="O91" s="12">
        <f t="shared" si="275"/>
        <v>2117138.8559529758</v>
      </c>
      <c r="P91" s="12">
        <f t="shared" si="275"/>
        <v>2259065.577098072</v>
      </c>
      <c r="Q91" s="12">
        <f t="shared" si="275"/>
        <v>2394233.8829505448</v>
      </c>
      <c r="R91" s="12">
        <f t="shared" si="275"/>
        <v>2522965.6028100424</v>
      </c>
      <c r="S91" s="12">
        <f t="shared" si="275"/>
        <v>2645567.2407714687</v>
      </c>
      <c r="T91" s="12">
        <f t="shared" si="275"/>
        <v>2762330.7054966367</v>
      </c>
      <c r="U91" s="12">
        <f t="shared" si="275"/>
        <v>2873534.005234892</v>
      </c>
      <c r="V91" s="12">
        <f t="shared" si="275"/>
        <v>2979441.9097475163</v>
      </c>
      <c r="W91" s="12">
        <f t="shared" si="275"/>
        <v>3080306.5807119203</v>
      </c>
      <c r="X91" s="13">
        <f t="shared" si="275"/>
        <v>3176368.1721065906</v>
      </c>
    </row>
    <row r="92" spans="1:27" ht="15" thickTop="1" x14ac:dyDescent="0.3">
      <c r="B92" s="2" t="s">
        <v>126</v>
      </c>
      <c r="C92" s="15">
        <f>'2.scen. - Novadi'!$S$16</f>
        <v>54000</v>
      </c>
      <c r="E92" s="12">
        <f>$C92</f>
        <v>54000</v>
      </c>
      <c r="F92" s="12">
        <f t="shared" ref="F92:X92" si="276">$C92</f>
        <v>54000</v>
      </c>
      <c r="G92" s="12">
        <f t="shared" si="276"/>
        <v>54000</v>
      </c>
      <c r="H92" s="12">
        <f t="shared" si="276"/>
        <v>54000</v>
      </c>
      <c r="I92" s="12">
        <f t="shared" si="276"/>
        <v>54000</v>
      </c>
      <c r="J92" s="12">
        <f t="shared" si="276"/>
        <v>54000</v>
      </c>
      <c r="K92" s="12">
        <f t="shared" si="276"/>
        <v>54000</v>
      </c>
      <c r="L92" s="12">
        <f t="shared" si="276"/>
        <v>54000</v>
      </c>
      <c r="M92" s="12">
        <f t="shared" si="276"/>
        <v>54000</v>
      </c>
      <c r="N92" s="12">
        <f t="shared" si="276"/>
        <v>54000</v>
      </c>
      <c r="O92" s="12">
        <f t="shared" si="276"/>
        <v>54000</v>
      </c>
      <c r="P92" s="12">
        <f t="shared" si="276"/>
        <v>54000</v>
      </c>
      <c r="Q92" s="12">
        <f t="shared" si="276"/>
        <v>54000</v>
      </c>
      <c r="R92" s="12">
        <f t="shared" si="276"/>
        <v>54000</v>
      </c>
      <c r="S92" s="12">
        <f t="shared" si="276"/>
        <v>54000</v>
      </c>
      <c r="T92" s="12">
        <f t="shared" si="276"/>
        <v>54000</v>
      </c>
      <c r="U92" s="12">
        <f t="shared" si="276"/>
        <v>54000</v>
      </c>
      <c r="V92" s="12">
        <f t="shared" si="276"/>
        <v>54000</v>
      </c>
      <c r="W92" s="12">
        <f t="shared" si="276"/>
        <v>54000</v>
      </c>
      <c r="X92" s="12">
        <f t="shared" si="276"/>
        <v>54000</v>
      </c>
    </row>
    <row r="93" spans="1:27" ht="15" thickBot="1" x14ac:dyDescent="0.35">
      <c r="B93" s="2" t="s">
        <v>9</v>
      </c>
      <c r="E93" s="12">
        <f t="shared" ref="E93:X93" si="277">E92/E$3</f>
        <v>51428.571428571428</v>
      </c>
      <c r="F93" s="12">
        <f t="shared" si="277"/>
        <v>48979.591836734689</v>
      </c>
      <c r="G93" s="12">
        <f t="shared" si="277"/>
        <v>46647.230320699702</v>
      </c>
      <c r="H93" s="12">
        <f t="shared" si="277"/>
        <v>44425.93363876162</v>
      </c>
      <c r="I93" s="12">
        <f t="shared" si="277"/>
        <v>42310.412989296776</v>
      </c>
      <c r="J93" s="12">
        <f t="shared" si="277"/>
        <v>40295.631418377881</v>
      </c>
      <c r="K93" s="12">
        <f t="shared" si="277"/>
        <v>38376.791827026551</v>
      </c>
      <c r="L93" s="12">
        <f t="shared" si="277"/>
        <v>36549.325549549096</v>
      </c>
      <c r="M93" s="12">
        <f t="shared" si="277"/>
        <v>34808.881475761045</v>
      </c>
      <c r="N93" s="12">
        <f t="shared" si="277"/>
        <v>33151.315691200994</v>
      </c>
      <c r="O93" s="12">
        <f t="shared" si="277"/>
        <v>31572.681610667612</v>
      </c>
      <c r="P93" s="12">
        <f t="shared" si="277"/>
        <v>30069.220581588197</v>
      </c>
      <c r="Q93" s="12">
        <f t="shared" si="277"/>
        <v>28637.352934845901</v>
      </c>
      <c r="R93" s="12">
        <f t="shared" si="277"/>
        <v>27273.669461758</v>
      </c>
      <c r="S93" s="12">
        <f t="shared" si="277"/>
        <v>25974.92329691238</v>
      </c>
      <c r="T93" s="12">
        <f t="shared" si="277"/>
        <v>24738.022187535596</v>
      </c>
      <c r="U93" s="12">
        <f t="shared" si="277"/>
        <v>23560.021130986279</v>
      </c>
      <c r="V93" s="12">
        <f t="shared" si="277"/>
        <v>22438.115362844077</v>
      </c>
      <c r="W93" s="12">
        <f t="shared" si="277"/>
        <v>21369.633678899121</v>
      </c>
      <c r="X93" s="12">
        <f t="shared" si="277"/>
        <v>20352.032075142019</v>
      </c>
    </row>
    <row r="94" spans="1:27" ht="15.6" thickTop="1" thickBot="1" x14ac:dyDescent="0.35">
      <c r="B94" s="2" t="s">
        <v>10</v>
      </c>
      <c r="C94" s="7">
        <f>X94</f>
        <v>672959.35849715909</v>
      </c>
      <c r="E94" s="12">
        <f>E93</f>
        <v>51428.571428571428</v>
      </c>
      <c r="F94" s="12">
        <f>E94+F93</f>
        <v>100408.16326530612</v>
      </c>
      <c r="G94" s="12">
        <f t="shared" ref="G94" si="278">F94+G93</f>
        <v>147055.39358600584</v>
      </c>
      <c r="H94" s="12">
        <f t="shared" ref="H94" si="279">G94+H93</f>
        <v>191481.32722476748</v>
      </c>
      <c r="I94" s="12">
        <f t="shared" ref="I94" si="280">H94+I93</f>
        <v>233791.74021406425</v>
      </c>
      <c r="J94" s="12">
        <f t="shared" ref="J94" si="281">I94+J93</f>
        <v>274087.37163244211</v>
      </c>
      <c r="K94" s="12">
        <f t="shared" ref="K94" si="282">J94+K93</f>
        <v>312464.16345946863</v>
      </c>
      <c r="L94" s="12">
        <f t="shared" ref="L94" si="283">K94+L93</f>
        <v>349013.48900901771</v>
      </c>
      <c r="M94" s="12">
        <f t="shared" ref="M94" si="284">L94+M93</f>
        <v>383822.37048477877</v>
      </c>
      <c r="N94" s="12">
        <f t="shared" ref="N94" si="285">M94+N93</f>
        <v>416973.68617597979</v>
      </c>
      <c r="O94" s="12">
        <f t="shared" ref="O94" si="286">N94+O93</f>
        <v>448546.3677866474</v>
      </c>
      <c r="P94" s="12">
        <f t="shared" ref="P94" si="287">O94+P93</f>
        <v>478615.58836823562</v>
      </c>
      <c r="Q94" s="12">
        <f t="shared" ref="Q94" si="288">P94+Q93</f>
        <v>507252.94130308152</v>
      </c>
      <c r="R94" s="12">
        <f t="shared" ref="R94" si="289">Q94+R93</f>
        <v>534526.61076483957</v>
      </c>
      <c r="S94" s="12">
        <f t="shared" ref="S94" si="290">R94+S93</f>
        <v>560501.53406175191</v>
      </c>
      <c r="T94" s="12">
        <f t="shared" ref="T94" si="291">S94+T93</f>
        <v>585239.55624928756</v>
      </c>
      <c r="U94" s="12">
        <f t="shared" ref="U94" si="292">T94+U93</f>
        <v>608799.57738027384</v>
      </c>
      <c r="V94" s="12">
        <f t="shared" ref="V94" si="293">U94+V93</f>
        <v>631237.69274311792</v>
      </c>
      <c r="W94" s="12">
        <f t="shared" ref="W94" si="294">V94+W93</f>
        <v>652607.32642201707</v>
      </c>
      <c r="X94" s="13">
        <f t="shared" ref="X94" si="295">W94+X93</f>
        <v>672959.35849715909</v>
      </c>
    </row>
    <row r="95" spans="1:27" ht="15" thickTop="1" x14ac:dyDescent="0.3"/>
    <row r="96" spans="1:27" x14ac:dyDescent="0.3">
      <c r="A96" s="2">
        <f>A89+1</f>
        <v>17</v>
      </c>
      <c r="B96" s="2" t="s">
        <v>125</v>
      </c>
      <c r="C96" s="14">
        <f>'2.scen. - Novadi'!$W$17</f>
        <v>546660</v>
      </c>
      <c r="D96" s="1"/>
      <c r="E96" s="12">
        <f t="shared" ref="E96:J96" si="296">$C96</f>
        <v>546660</v>
      </c>
      <c r="F96" s="12">
        <f t="shared" si="296"/>
        <v>546660</v>
      </c>
      <c r="G96" s="12">
        <f t="shared" si="296"/>
        <v>546660</v>
      </c>
      <c r="H96" s="12">
        <f t="shared" si="296"/>
        <v>546660</v>
      </c>
      <c r="I96" s="12">
        <f t="shared" si="296"/>
        <v>546660</v>
      </c>
      <c r="J96" s="12">
        <f t="shared" si="296"/>
        <v>546660</v>
      </c>
      <c r="K96" s="12">
        <f t="shared" ref="K96:X96" si="297">$C96</f>
        <v>546660</v>
      </c>
      <c r="L96" s="12">
        <f t="shared" si="297"/>
        <v>546660</v>
      </c>
      <c r="M96" s="12">
        <f t="shared" si="297"/>
        <v>546660</v>
      </c>
      <c r="N96" s="12">
        <f t="shared" si="297"/>
        <v>546660</v>
      </c>
      <c r="O96" s="12">
        <f t="shared" si="297"/>
        <v>546660</v>
      </c>
      <c r="P96" s="12">
        <f t="shared" si="297"/>
        <v>546660</v>
      </c>
      <c r="Q96" s="12">
        <f t="shared" si="297"/>
        <v>546660</v>
      </c>
      <c r="R96" s="12">
        <f t="shared" si="297"/>
        <v>546660</v>
      </c>
      <c r="S96" s="12">
        <f t="shared" si="297"/>
        <v>546660</v>
      </c>
      <c r="T96" s="12">
        <f t="shared" si="297"/>
        <v>546660</v>
      </c>
      <c r="U96" s="12">
        <f t="shared" si="297"/>
        <v>546660</v>
      </c>
      <c r="V96" s="12">
        <f t="shared" si="297"/>
        <v>546660</v>
      </c>
      <c r="W96" s="12">
        <f t="shared" si="297"/>
        <v>546660</v>
      </c>
      <c r="X96" s="12">
        <f t="shared" si="297"/>
        <v>546660</v>
      </c>
    </row>
    <row r="97" spans="1:27" ht="15" thickBot="1" x14ac:dyDescent="0.35">
      <c r="A97" s="2"/>
      <c r="B97" s="2" t="s">
        <v>9</v>
      </c>
      <c r="C97" s="2"/>
      <c r="D97" s="2"/>
      <c r="E97" s="12">
        <f t="shared" ref="E97:X97" si="298">E96/E$3</f>
        <v>520628.57142857142</v>
      </c>
      <c r="F97" s="12">
        <f t="shared" si="298"/>
        <v>495836.73469387752</v>
      </c>
      <c r="G97" s="12">
        <f t="shared" si="298"/>
        <v>472225.46161321667</v>
      </c>
      <c r="H97" s="12">
        <f t="shared" si="298"/>
        <v>449738.53486973012</v>
      </c>
      <c r="I97" s="12">
        <f t="shared" si="298"/>
        <v>428322.41416164767</v>
      </c>
      <c r="J97" s="12">
        <f t="shared" si="298"/>
        <v>407926.10872537876</v>
      </c>
      <c r="K97" s="12">
        <f t="shared" si="298"/>
        <v>388501.05592893215</v>
      </c>
      <c r="L97" s="12">
        <f t="shared" si="298"/>
        <v>370001.00564660202</v>
      </c>
      <c r="M97" s="12">
        <f t="shared" si="298"/>
        <v>352381.91013962094</v>
      </c>
      <c r="N97" s="12">
        <f t="shared" si="298"/>
        <v>335601.81918059138</v>
      </c>
      <c r="O97" s="12">
        <f t="shared" si="298"/>
        <v>319620.78017199179</v>
      </c>
      <c r="P97" s="12">
        <f t="shared" si="298"/>
        <v>304400.74302094453</v>
      </c>
      <c r="Q97" s="12">
        <f t="shared" si="298"/>
        <v>289905.46954375668</v>
      </c>
      <c r="R97" s="12">
        <f t="shared" si="298"/>
        <v>276100.44718453015</v>
      </c>
      <c r="S97" s="12">
        <f t="shared" si="298"/>
        <v>262952.80684240966</v>
      </c>
      <c r="T97" s="12">
        <f t="shared" si="298"/>
        <v>250431.24461181869</v>
      </c>
      <c r="U97" s="12">
        <f t="shared" si="298"/>
        <v>238505.9472493511</v>
      </c>
      <c r="V97" s="12">
        <f t="shared" si="298"/>
        <v>227148.52118985821</v>
      </c>
      <c r="W97" s="12">
        <f t="shared" si="298"/>
        <v>216331.92494272211</v>
      </c>
      <c r="X97" s="12">
        <f t="shared" si="298"/>
        <v>206030.40470735438</v>
      </c>
      <c r="Z97" s="5"/>
      <c r="AA97" s="4"/>
    </row>
    <row r="98" spans="1:27" ht="15.6" thickTop="1" thickBot="1" x14ac:dyDescent="0.35">
      <c r="A98" s="2"/>
      <c r="B98" s="2" t="s">
        <v>10</v>
      </c>
      <c r="C98" s="7">
        <f>X98</f>
        <v>6812591.9058529064</v>
      </c>
      <c r="D98" s="2"/>
      <c r="E98" s="12">
        <f>E97</f>
        <v>520628.57142857142</v>
      </c>
      <c r="F98" s="12">
        <f t="shared" ref="F98:X98" si="299">E98+F97</f>
        <v>1016465.306122449</v>
      </c>
      <c r="G98" s="12">
        <f t="shared" si="299"/>
        <v>1488690.7677356657</v>
      </c>
      <c r="H98" s="12">
        <f t="shared" si="299"/>
        <v>1938429.3026053957</v>
      </c>
      <c r="I98" s="12">
        <f t="shared" si="299"/>
        <v>2366751.7167670433</v>
      </c>
      <c r="J98" s="12">
        <f t="shared" si="299"/>
        <v>2774677.8254924221</v>
      </c>
      <c r="K98" s="12">
        <f t="shared" si="299"/>
        <v>3163178.8814213541</v>
      </c>
      <c r="L98" s="12">
        <f t="shared" si="299"/>
        <v>3533179.8870679559</v>
      </c>
      <c r="M98" s="12">
        <f t="shared" si="299"/>
        <v>3885561.7972075767</v>
      </c>
      <c r="N98" s="12">
        <f t="shared" si="299"/>
        <v>4221163.6163881682</v>
      </c>
      <c r="O98" s="12">
        <f t="shared" si="299"/>
        <v>4540784.3965601604</v>
      </c>
      <c r="P98" s="12">
        <f t="shared" si="299"/>
        <v>4845185.1395811047</v>
      </c>
      <c r="Q98" s="12">
        <f t="shared" si="299"/>
        <v>5135090.6091248617</v>
      </c>
      <c r="R98" s="12">
        <f t="shared" si="299"/>
        <v>5411191.0563093917</v>
      </c>
      <c r="S98" s="12">
        <f t="shared" si="299"/>
        <v>5674143.8631518018</v>
      </c>
      <c r="T98" s="12">
        <f t="shared" si="299"/>
        <v>5924575.1077636201</v>
      </c>
      <c r="U98" s="12">
        <f t="shared" si="299"/>
        <v>6163081.0550129712</v>
      </c>
      <c r="V98" s="12">
        <f t="shared" si="299"/>
        <v>6390229.5762028294</v>
      </c>
      <c r="W98" s="12">
        <f t="shared" si="299"/>
        <v>6606561.5011455519</v>
      </c>
      <c r="X98" s="13">
        <f t="shared" si="299"/>
        <v>6812591.9058529064</v>
      </c>
    </row>
    <row r="99" spans="1:27" ht="15" thickTop="1" x14ac:dyDescent="0.3">
      <c r="B99" s="2" t="s">
        <v>126</v>
      </c>
      <c r="C99" s="15">
        <f>'2.scen. - Novadi'!$S$17</f>
        <v>318600</v>
      </c>
      <c r="E99" s="12">
        <f>$C99</f>
        <v>318600</v>
      </c>
      <c r="F99" s="12">
        <f t="shared" ref="F99:X99" si="300">$C99</f>
        <v>318600</v>
      </c>
      <c r="G99" s="12">
        <f t="shared" si="300"/>
        <v>318600</v>
      </c>
      <c r="H99" s="12">
        <f t="shared" si="300"/>
        <v>318600</v>
      </c>
      <c r="I99" s="12">
        <f t="shared" si="300"/>
        <v>318600</v>
      </c>
      <c r="J99" s="12">
        <f t="shared" si="300"/>
        <v>318600</v>
      </c>
      <c r="K99" s="12">
        <f t="shared" si="300"/>
        <v>318600</v>
      </c>
      <c r="L99" s="12">
        <f t="shared" si="300"/>
        <v>318600</v>
      </c>
      <c r="M99" s="12">
        <f t="shared" si="300"/>
        <v>318600</v>
      </c>
      <c r="N99" s="12">
        <f t="shared" si="300"/>
        <v>318600</v>
      </c>
      <c r="O99" s="12">
        <f t="shared" si="300"/>
        <v>318600</v>
      </c>
      <c r="P99" s="12">
        <f t="shared" si="300"/>
        <v>318600</v>
      </c>
      <c r="Q99" s="12">
        <f t="shared" si="300"/>
        <v>318600</v>
      </c>
      <c r="R99" s="12">
        <f t="shared" si="300"/>
        <v>318600</v>
      </c>
      <c r="S99" s="12">
        <f t="shared" si="300"/>
        <v>318600</v>
      </c>
      <c r="T99" s="12">
        <f t="shared" si="300"/>
        <v>318600</v>
      </c>
      <c r="U99" s="12">
        <f t="shared" si="300"/>
        <v>318600</v>
      </c>
      <c r="V99" s="12">
        <f t="shared" si="300"/>
        <v>318600</v>
      </c>
      <c r="W99" s="12">
        <f t="shared" si="300"/>
        <v>318600</v>
      </c>
      <c r="X99" s="12">
        <f t="shared" si="300"/>
        <v>318600</v>
      </c>
    </row>
    <row r="100" spans="1:27" ht="15" thickBot="1" x14ac:dyDescent="0.35">
      <c r="B100" s="2" t="s">
        <v>9</v>
      </c>
      <c r="E100" s="12">
        <f t="shared" ref="E100:X100" si="301">E99/E$3</f>
        <v>303428.57142857142</v>
      </c>
      <c r="F100" s="12">
        <f t="shared" si="301"/>
        <v>288979.59183673467</v>
      </c>
      <c r="G100" s="12">
        <f t="shared" si="301"/>
        <v>275218.65889212827</v>
      </c>
      <c r="H100" s="12">
        <f t="shared" si="301"/>
        <v>262113.00846869356</v>
      </c>
      <c r="I100" s="12">
        <f t="shared" si="301"/>
        <v>249631.43663685097</v>
      </c>
      <c r="J100" s="12">
        <f t="shared" si="301"/>
        <v>237744.2253684295</v>
      </c>
      <c r="K100" s="12">
        <f t="shared" si="301"/>
        <v>226423.07177945666</v>
      </c>
      <c r="L100" s="12">
        <f t="shared" si="301"/>
        <v>215641.02074233966</v>
      </c>
      <c r="M100" s="12">
        <f t="shared" si="301"/>
        <v>205372.40070699016</v>
      </c>
      <c r="N100" s="12">
        <f t="shared" si="301"/>
        <v>195592.76257808585</v>
      </c>
      <c r="O100" s="12">
        <f t="shared" si="301"/>
        <v>186278.8215029389</v>
      </c>
      <c r="P100" s="12">
        <f t="shared" si="301"/>
        <v>177408.40143137038</v>
      </c>
      <c r="Q100" s="12">
        <f t="shared" si="301"/>
        <v>168960.38231559083</v>
      </c>
      <c r="R100" s="12">
        <f t="shared" si="301"/>
        <v>160914.6498243722</v>
      </c>
      <c r="S100" s="12">
        <f t="shared" si="301"/>
        <v>153252.04745178303</v>
      </c>
      <c r="T100" s="12">
        <f t="shared" si="301"/>
        <v>145954.33090646003</v>
      </c>
      <c r="U100" s="12">
        <f t="shared" si="301"/>
        <v>139004.12467281905</v>
      </c>
      <c r="V100" s="12">
        <f t="shared" si="301"/>
        <v>132384.88064078006</v>
      </c>
      <c r="W100" s="12">
        <f t="shared" si="301"/>
        <v>126080.83870550482</v>
      </c>
      <c r="X100" s="12">
        <f t="shared" si="301"/>
        <v>120076.98924333791</v>
      </c>
    </row>
    <row r="101" spans="1:27" ht="15.6" thickTop="1" thickBot="1" x14ac:dyDescent="0.35">
      <c r="B101" s="2" t="s">
        <v>10</v>
      </c>
      <c r="C101" s="7">
        <f>X101</f>
        <v>3970460.2151332377</v>
      </c>
      <c r="E101" s="12">
        <f>E100</f>
        <v>303428.57142857142</v>
      </c>
      <c r="F101" s="12">
        <f>E101+F100</f>
        <v>592408.16326530604</v>
      </c>
      <c r="G101" s="12">
        <f t="shared" ref="G101" si="302">F101+G100</f>
        <v>867626.8221574343</v>
      </c>
      <c r="H101" s="12">
        <f t="shared" ref="H101" si="303">G101+H100</f>
        <v>1129739.8306261278</v>
      </c>
      <c r="I101" s="12">
        <f t="shared" ref="I101" si="304">H101+I100</f>
        <v>1379371.2672629787</v>
      </c>
      <c r="J101" s="12">
        <f t="shared" ref="J101" si="305">I101+J100</f>
        <v>1617115.4926314082</v>
      </c>
      <c r="K101" s="12">
        <f t="shared" ref="K101" si="306">J101+K100</f>
        <v>1843538.5644108648</v>
      </c>
      <c r="L101" s="12">
        <f t="shared" ref="L101" si="307">K101+L100</f>
        <v>2059179.5851532044</v>
      </c>
      <c r="M101" s="12">
        <f t="shared" ref="M101" si="308">L101+M100</f>
        <v>2264551.9858601945</v>
      </c>
      <c r="N101" s="12">
        <f t="shared" ref="N101" si="309">M101+N100</f>
        <v>2460144.7484382805</v>
      </c>
      <c r="O101" s="12">
        <f t="shared" ref="O101" si="310">N101+O100</f>
        <v>2646423.5699412194</v>
      </c>
      <c r="P101" s="12">
        <f t="shared" ref="P101" si="311">O101+P100</f>
        <v>2823831.9713725899</v>
      </c>
      <c r="Q101" s="12">
        <f t="shared" ref="Q101" si="312">P101+Q100</f>
        <v>2992792.3536881809</v>
      </c>
      <c r="R101" s="12">
        <f t="shared" ref="R101" si="313">Q101+R100</f>
        <v>3153707.0035125529</v>
      </c>
      <c r="S101" s="12">
        <f t="shared" ref="S101" si="314">R101+S100</f>
        <v>3306959.0509643359</v>
      </c>
      <c r="T101" s="12">
        <f t="shared" ref="T101" si="315">S101+T100</f>
        <v>3452913.381870796</v>
      </c>
      <c r="U101" s="12">
        <f t="shared" ref="U101" si="316">T101+U100</f>
        <v>3591917.5065436149</v>
      </c>
      <c r="V101" s="12">
        <f t="shared" ref="V101" si="317">U101+V100</f>
        <v>3724302.387184395</v>
      </c>
      <c r="W101" s="12">
        <f t="shared" ref="W101" si="318">V101+W100</f>
        <v>3850383.2258898998</v>
      </c>
      <c r="X101" s="13">
        <f t="shared" ref="X101" si="319">W101+X100</f>
        <v>3970460.2151332377</v>
      </c>
    </row>
    <row r="102" spans="1:27" ht="15" thickTop="1" x14ac:dyDescent="0.3"/>
    <row r="103" spans="1:27" x14ac:dyDescent="0.3">
      <c r="A103" s="2">
        <f>A96+1</f>
        <v>18</v>
      </c>
      <c r="B103" s="2" t="s">
        <v>125</v>
      </c>
      <c r="C103" s="14">
        <f>'2.scen. - Novadi'!$W$18</f>
        <v>244320</v>
      </c>
      <c r="D103" s="1"/>
      <c r="E103" s="12">
        <f t="shared" ref="E103:J103" si="320">$C103</f>
        <v>244320</v>
      </c>
      <c r="F103" s="12">
        <f t="shared" si="320"/>
        <v>244320</v>
      </c>
      <c r="G103" s="12">
        <f t="shared" si="320"/>
        <v>244320</v>
      </c>
      <c r="H103" s="12">
        <f t="shared" si="320"/>
        <v>244320</v>
      </c>
      <c r="I103" s="12">
        <f t="shared" si="320"/>
        <v>244320</v>
      </c>
      <c r="J103" s="12">
        <f t="shared" si="320"/>
        <v>244320</v>
      </c>
      <c r="K103" s="12">
        <f t="shared" ref="K103:X103" si="321">$C103</f>
        <v>244320</v>
      </c>
      <c r="L103" s="12">
        <f t="shared" si="321"/>
        <v>244320</v>
      </c>
      <c r="M103" s="12">
        <f t="shared" si="321"/>
        <v>244320</v>
      </c>
      <c r="N103" s="12">
        <f t="shared" si="321"/>
        <v>244320</v>
      </c>
      <c r="O103" s="12">
        <f t="shared" si="321"/>
        <v>244320</v>
      </c>
      <c r="P103" s="12">
        <f t="shared" si="321"/>
        <v>244320</v>
      </c>
      <c r="Q103" s="12">
        <f t="shared" si="321"/>
        <v>244320</v>
      </c>
      <c r="R103" s="12">
        <f t="shared" si="321"/>
        <v>244320</v>
      </c>
      <c r="S103" s="12">
        <f t="shared" si="321"/>
        <v>244320</v>
      </c>
      <c r="T103" s="12">
        <f t="shared" si="321"/>
        <v>244320</v>
      </c>
      <c r="U103" s="12">
        <f t="shared" si="321"/>
        <v>244320</v>
      </c>
      <c r="V103" s="12">
        <f t="shared" si="321"/>
        <v>244320</v>
      </c>
      <c r="W103" s="12">
        <f t="shared" si="321"/>
        <v>244320</v>
      </c>
      <c r="X103" s="12">
        <f t="shared" si="321"/>
        <v>244320</v>
      </c>
    </row>
    <row r="104" spans="1:27" ht="15" thickBot="1" x14ac:dyDescent="0.35">
      <c r="A104" s="2"/>
      <c r="B104" s="2" t="s">
        <v>9</v>
      </c>
      <c r="C104" s="2"/>
      <c r="D104" s="2"/>
      <c r="E104" s="12">
        <f t="shared" ref="E104:X104" si="322">E103/E$3</f>
        <v>232685.71428571429</v>
      </c>
      <c r="F104" s="12">
        <f t="shared" si="322"/>
        <v>221605.44217687074</v>
      </c>
      <c r="G104" s="12">
        <f t="shared" si="322"/>
        <v>211052.80207321022</v>
      </c>
      <c r="H104" s="12">
        <f t="shared" si="322"/>
        <v>201002.66864115256</v>
      </c>
      <c r="I104" s="12">
        <f t="shared" si="322"/>
        <v>191431.11299157387</v>
      </c>
      <c r="J104" s="12">
        <f t="shared" si="322"/>
        <v>182315.34570626082</v>
      </c>
      <c r="K104" s="12">
        <f t="shared" si="322"/>
        <v>173633.66257739125</v>
      </c>
      <c r="L104" s="12">
        <f t="shared" si="322"/>
        <v>165365.39293084882</v>
      </c>
      <c r="M104" s="12">
        <f t="shared" si="322"/>
        <v>157490.85041033218</v>
      </c>
      <c r="N104" s="12">
        <f t="shared" si="322"/>
        <v>149991.28610507827</v>
      </c>
      <c r="O104" s="12">
        <f t="shared" si="322"/>
        <v>142848.84390959833</v>
      </c>
      <c r="P104" s="12">
        <f t="shared" si="322"/>
        <v>136046.51800914126</v>
      </c>
      <c r="Q104" s="12">
        <f t="shared" si="322"/>
        <v>129568.11238965834</v>
      </c>
      <c r="R104" s="12">
        <f t="shared" si="322"/>
        <v>123398.20227586509</v>
      </c>
      <c r="S104" s="12">
        <f t="shared" si="322"/>
        <v>117522.09740558578</v>
      </c>
      <c r="T104" s="12">
        <f t="shared" si="322"/>
        <v>111925.80705293884</v>
      </c>
      <c r="U104" s="12">
        <f t="shared" si="322"/>
        <v>106596.00671708459</v>
      </c>
      <c r="V104" s="12">
        <f t="shared" si="322"/>
        <v>101520.00639722342</v>
      </c>
      <c r="W104" s="12">
        <f t="shared" si="322"/>
        <v>96685.720378308033</v>
      </c>
      <c r="X104" s="12">
        <f t="shared" si="322"/>
        <v>92081.638455531443</v>
      </c>
      <c r="Z104" s="5"/>
      <c r="AA104" s="4"/>
    </row>
    <row r="105" spans="1:27" ht="15.6" thickTop="1" thickBot="1" x14ac:dyDescent="0.35">
      <c r="A105" s="2"/>
      <c r="B105" s="2" t="s">
        <v>10</v>
      </c>
      <c r="C105" s="7">
        <f>X105</f>
        <v>3044767.2308893679</v>
      </c>
      <c r="D105" s="2"/>
      <c r="E105" s="12">
        <f>E104</f>
        <v>232685.71428571429</v>
      </c>
      <c r="F105" s="12">
        <f t="shared" ref="F105:X105" si="323">E105+F104</f>
        <v>454291.15646258503</v>
      </c>
      <c r="G105" s="12">
        <f t="shared" si="323"/>
        <v>665343.95853579522</v>
      </c>
      <c r="H105" s="12">
        <f t="shared" si="323"/>
        <v>866346.62717694778</v>
      </c>
      <c r="I105" s="12">
        <f t="shared" si="323"/>
        <v>1057777.7401685216</v>
      </c>
      <c r="J105" s="12">
        <f t="shared" si="323"/>
        <v>1240093.0858747824</v>
      </c>
      <c r="K105" s="12">
        <f t="shared" si="323"/>
        <v>1413726.7484521735</v>
      </c>
      <c r="L105" s="12">
        <f t="shared" si="323"/>
        <v>1579092.1413830223</v>
      </c>
      <c r="M105" s="12">
        <f t="shared" si="323"/>
        <v>1736582.9917933545</v>
      </c>
      <c r="N105" s="12">
        <f t="shared" si="323"/>
        <v>1886574.2778984327</v>
      </c>
      <c r="O105" s="12">
        <f t="shared" si="323"/>
        <v>2029423.1218080311</v>
      </c>
      <c r="P105" s="12">
        <f t="shared" si="323"/>
        <v>2165469.6398171722</v>
      </c>
      <c r="Q105" s="12">
        <f t="shared" si="323"/>
        <v>2295037.7522068303</v>
      </c>
      <c r="R105" s="12">
        <f t="shared" si="323"/>
        <v>2418435.9544826956</v>
      </c>
      <c r="S105" s="12">
        <f t="shared" si="323"/>
        <v>2535958.0518882815</v>
      </c>
      <c r="T105" s="12">
        <f t="shared" si="323"/>
        <v>2647883.8589412202</v>
      </c>
      <c r="U105" s="12">
        <f t="shared" si="323"/>
        <v>2754479.8656583047</v>
      </c>
      <c r="V105" s="12">
        <f t="shared" si="323"/>
        <v>2855999.8720555282</v>
      </c>
      <c r="W105" s="12">
        <f t="shared" si="323"/>
        <v>2952685.5924338363</v>
      </c>
      <c r="X105" s="13">
        <f t="shared" si="323"/>
        <v>3044767.2308893679</v>
      </c>
    </row>
    <row r="106" spans="1:27" ht="15" thickTop="1" x14ac:dyDescent="0.3">
      <c r="B106" s="2" t="s">
        <v>126</v>
      </c>
      <c r="C106" s="15">
        <f>'2.scen. - Novadi'!$S$18</f>
        <v>129600</v>
      </c>
      <c r="E106" s="12">
        <f>$C106</f>
        <v>129600</v>
      </c>
      <c r="F106" s="12">
        <f t="shared" ref="F106:X106" si="324">$C106</f>
        <v>129600</v>
      </c>
      <c r="G106" s="12">
        <f t="shared" si="324"/>
        <v>129600</v>
      </c>
      <c r="H106" s="12">
        <f t="shared" si="324"/>
        <v>129600</v>
      </c>
      <c r="I106" s="12">
        <f t="shared" si="324"/>
        <v>129600</v>
      </c>
      <c r="J106" s="12">
        <f t="shared" si="324"/>
        <v>129600</v>
      </c>
      <c r="K106" s="12">
        <f t="shared" si="324"/>
        <v>129600</v>
      </c>
      <c r="L106" s="12">
        <f t="shared" si="324"/>
        <v>129600</v>
      </c>
      <c r="M106" s="12">
        <f t="shared" si="324"/>
        <v>129600</v>
      </c>
      <c r="N106" s="12">
        <f t="shared" si="324"/>
        <v>129600</v>
      </c>
      <c r="O106" s="12">
        <f t="shared" si="324"/>
        <v>129600</v>
      </c>
      <c r="P106" s="12">
        <f t="shared" si="324"/>
        <v>129600</v>
      </c>
      <c r="Q106" s="12">
        <f t="shared" si="324"/>
        <v>129600</v>
      </c>
      <c r="R106" s="12">
        <f t="shared" si="324"/>
        <v>129600</v>
      </c>
      <c r="S106" s="12">
        <f t="shared" si="324"/>
        <v>129600</v>
      </c>
      <c r="T106" s="12">
        <f t="shared" si="324"/>
        <v>129600</v>
      </c>
      <c r="U106" s="12">
        <f t="shared" si="324"/>
        <v>129600</v>
      </c>
      <c r="V106" s="12">
        <f t="shared" si="324"/>
        <v>129600</v>
      </c>
      <c r="W106" s="12">
        <f t="shared" si="324"/>
        <v>129600</v>
      </c>
      <c r="X106" s="12">
        <f t="shared" si="324"/>
        <v>129600</v>
      </c>
    </row>
    <row r="107" spans="1:27" ht="15" thickBot="1" x14ac:dyDescent="0.35">
      <c r="B107" s="2" t="s">
        <v>9</v>
      </c>
      <c r="E107" s="12">
        <f t="shared" ref="E107:X107" si="325">E106/E$3</f>
        <v>123428.57142857142</v>
      </c>
      <c r="F107" s="12">
        <f t="shared" si="325"/>
        <v>117551.02040816325</v>
      </c>
      <c r="G107" s="12">
        <f t="shared" si="325"/>
        <v>111953.35276967929</v>
      </c>
      <c r="H107" s="12">
        <f t="shared" si="325"/>
        <v>106622.24073302788</v>
      </c>
      <c r="I107" s="12">
        <f t="shared" si="325"/>
        <v>101544.99117431226</v>
      </c>
      <c r="J107" s="12">
        <f t="shared" si="325"/>
        <v>96709.515404106918</v>
      </c>
      <c r="K107" s="12">
        <f t="shared" si="325"/>
        <v>92104.300384863731</v>
      </c>
      <c r="L107" s="12">
        <f t="shared" si="325"/>
        <v>87718.381318917833</v>
      </c>
      <c r="M107" s="12">
        <f t="shared" si="325"/>
        <v>83541.315541826509</v>
      </c>
      <c r="N107" s="12">
        <f t="shared" si="325"/>
        <v>79563.157658882381</v>
      </c>
      <c r="O107" s="12">
        <f t="shared" si="325"/>
        <v>75774.435865602267</v>
      </c>
      <c r="P107" s="12">
        <f t="shared" si="325"/>
        <v>72166.129395811673</v>
      </c>
      <c r="Q107" s="12">
        <f t="shared" si="325"/>
        <v>68729.647043630161</v>
      </c>
      <c r="R107" s="12">
        <f t="shared" si="325"/>
        <v>65456.806708219199</v>
      </c>
      <c r="S107" s="12">
        <f t="shared" si="325"/>
        <v>62339.815912589707</v>
      </c>
      <c r="T107" s="12">
        <f t="shared" si="325"/>
        <v>59371.253250085436</v>
      </c>
      <c r="U107" s="12">
        <f t="shared" si="325"/>
        <v>56544.050714367069</v>
      </c>
      <c r="V107" s="12">
        <f t="shared" si="325"/>
        <v>53851.476870825783</v>
      </c>
      <c r="W107" s="12">
        <f t="shared" si="325"/>
        <v>51287.120829357889</v>
      </c>
      <c r="X107" s="12">
        <f t="shared" si="325"/>
        <v>48844.876980340843</v>
      </c>
    </row>
    <row r="108" spans="1:27" ht="15.6" thickTop="1" thickBot="1" x14ac:dyDescent="0.35">
      <c r="B108" s="2" t="s">
        <v>10</v>
      </c>
      <c r="C108" s="7">
        <f>X108</f>
        <v>1615102.4603931815</v>
      </c>
      <c r="E108" s="12">
        <f>E107</f>
        <v>123428.57142857142</v>
      </c>
      <c r="F108" s="12">
        <f>E108+F107</f>
        <v>240979.59183673467</v>
      </c>
      <c r="G108" s="12">
        <f t="shared" ref="G108" si="326">F108+G107</f>
        <v>352932.94460641395</v>
      </c>
      <c r="H108" s="12">
        <f t="shared" ref="H108" si="327">G108+H107</f>
        <v>459555.18533944181</v>
      </c>
      <c r="I108" s="12">
        <f t="shared" ref="I108" si="328">H108+I107</f>
        <v>561100.17651375406</v>
      </c>
      <c r="J108" s="12">
        <f t="shared" ref="J108" si="329">I108+J107</f>
        <v>657809.691917861</v>
      </c>
      <c r="K108" s="12">
        <f t="shared" ref="K108" si="330">J108+K107</f>
        <v>749913.99230272474</v>
      </c>
      <c r="L108" s="12">
        <f t="shared" ref="L108" si="331">K108+L107</f>
        <v>837632.37362164259</v>
      </c>
      <c r="M108" s="12">
        <f t="shared" ref="M108" si="332">L108+M107</f>
        <v>921173.68916346913</v>
      </c>
      <c r="N108" s="12">
        <f t="shared" ref="N108" si="333">M108+N107</f>
        <v>1000736.8468223515</v>
      </c>
      <c r="O108" s="12">
        <f t="shared" ref="O108" si="334">N108+O107</f>
        <v>1076511.2826879537</v>
      </c>
      <c r="P108" s="12">
        <f t="shared" ref="P108" si="335">O108+P107</f>
        <v>1148677.4120837653</v>
      </c>
      <c r="Q108" s="12">
        <f t="shared" ref="Q108" si="336">P108+Q107</f>
        <v>1217407.0591273955</v>
      </c>
      <c r="R108" s="12">
        <f t="shared" ref="R108" si="337">Q108+R107</f>
        <v>1282863.8658356147</v>
      </c>
      <c r="S108" s="12">
        <f t="shared" ref="S108" si="338">R108+S107</f>
        <v>1345203.6817482044</v>
      </c>
      <c r="T108" s="12">
        <f t="shared" ref="T108" si="339">S108+T107</f>
        <v>1404574.9349982899</v>
      </c>
      <c r="U108" s="12">
        <f t="shared" ref="U108" si="340">T108+U107</f>
        <v>1461118.985712657</v>
      </c>
      <c r="V108" s="12">
        <f t="shared" ref="V108" si="341">U108+V107</f>
        <v>1514970.4625834827</v>
      </c>
      <c r="W108" s="12">
        <f t="shared" ref="W108" si="342">V108+W107</f>
        <v>1566257.5834128407</v>
      </c>
      <c r="X108" s="13">
        <f t="shared" ref="X108" si="343">W108+X107</f>
        <v>1615102.4603931815</v>
      </c>
    </row>
    <row r="109" spans="1:27" ht="15" thickTop="1" x14ac:dyDescent="0.3"/>
    <row r="110" spans="1:27" x14ac:dyDescent="0.3">
      <c r="A110" s="2">
        <f>A103+1</f>
        <v>19</v>
      </c>
      <c r="B110" s="2" t="s">
        <v>125</v>
      </c>
      <c r="C110" s="14">
        <f>'2.scen. - Novadi'!$W$19</f>
        <v>443160</v>
      </c>
      <c r="D110" s="1"/>
      <c r="E110" s="12">
        <f t="shared" ref="E110:J110" si="344">$C110</f>
        <v>443160</v>
      </c>
      <c r="F110" s="12">
        <f t="shared" si="344"/>
        <v>443160</v>
      </c>
      <c r="G110" s="12">
        <f t="shared" si="344"/>
        <v>443160</v>
      </c>
      <c r="H110" s="12">
        <f t="shared" si="344"/>
        <v>443160</v>
      </c>
      <c r="I110" s="12">
        <f t="shared" si="344"/>
        <v>443160</v>
      </c>
      <c r="J110" s="12">
        <f t="shared" si="344"/>
        <v>443160</v>
      </c>
      <c r="K110" s="12">
        <f t="shared" ref="K110:X110" si="345">$C110</f>
        <v>443160</v>
      </c>
      <c r="L110" s="12">
        <f t="shared" si="345"/>
        <v>443160</v>
      </c>
      <c r="M110" s="12">
        <f t="shared" si="345"/>
        <v>443160</v>
      </c>
      <c r="N110" s="12">
        <f t="shared" si="345"/>
        <v>443160</v>
      </c>
      <c r="O110" s="12">
        <f t="shared" si="345"/>
        <v>443160</v>
      </c>
      <c r="P110" s="12">
        <f t="shared" si="345"/>
        <v>443160</v>
      </c>
      <c r="Q110" s="12">
        <f t="shared" si="345"/>
        <v>443160</v>
      </c>
      <c r="R110" s="12">
        <f t="shared" si="345"/>
        <v>443160</v>
      </c>
      <c r="S110" s="12">
        <f t="shared" si="345"/>
        <v>443160</v>
      </c>
      <c r="T110" s="12">
        <f t="shared" si="345"/>
        <v>443160</v>
      </c>
      <c r="U110" s="12">
        <f t="shared" si="345"/>
        <v>443160</v>
      </c>
      <c r="V110" s="12">
        <f t="shared" si="345"/>
        <v>443160</v>
      </c>
      <c r="W110" s="12">
        <f t="shared" si="345"/>
        <v>443160</v>
      </c>
      <c r="X110" s="12">
        <f t="shared" si="345"/>
        <v>443160</v>
      </c>
    </row>
    <row r="111" spans="1:27" ht="15" thickBot="1" x14ac:dyDescent="0.35">
      <c r="A111" s="2"/>
      <c r="B111" s="2" t="s">
        <v>9</v>
      </c>
      <c r="C111" s="2"/>
      <c r="D111" s="2"/>
      <c r="E111" s="12">
        <f t="shared" ref="E111:X111" si="346">E110/E$3</f>
        <v>422057.14285714284</v>
      </c>
      <c r="F111" s="12">
        <f t="shared" si="346"/>
        <v>401959.18367346935</v>
      </c>
      <c r="G111" s="12">
        <f t="shared" si="346"/>
        <v>382818.2701652089</v>
      </c>
      <c r="H111" s="12">
        <f t="shared" si="346"/>
        <v>364588.82872877037</v>
      </c>
      <c r="I111" s="12">
        <f t="shared" si="346"/>
        <v>347227.45593216224</v>
      </c>
      <c r="J111" s="12">
        <f t="shared" si="346"/>
        <v>330692.81517348782</v>
      </c>
      <c r="K111" s="12">
        <f t="shared" si="346"/>
        <v>314945.53826046456</v>
      </c>
      <c r="L111" s="12">
        <f t="shared" si="346"/>
        <v>299948.13167663291</v>
      </c>
      <c r="M111" s="12">
        <f t="shared" si="346"/>
        <v>285664.88731107896</v>
      </c>
      <c r="N111" s="12">
        <f t="shared" si="346"/>
        <v>272061.79743912281</v>
      </c>
      <c r="O111" s="12">
        <f t="shared" si="346"/>
        <v>259106.47375154553</v>
      </c>
      <c r="P111" s="12">
        <f t="shared" si="346"/>
        <v>246768.07023956714</v>
      </c>
      <c r="Q111" s="12">
        <f t="shared" si="346"/>
        <v>235017.20975196871</v>
      </c>
      <c r="R111" s="12">
        <f t="shared" si="346"/>
        <v>223825.91404949399</v>
      </c>
      <c r="S111" s="12">
        <f t="shared" si="346"/>
        <v>213167.53718999427</v>
      </c>
      <c r="T111" s="12">
        <f t="shared" si="346"/>
        <v>203016.70208570879</v>
      </c>
      <c r="U111" s="12">
        <f t="shared" si="346"/>
        <v>193349.24008162742</v>
      </c>
      <c r="V111" s="12">
        <f t="shared" si="346"/>
        <v>184142.13341107374</v>
      </c>
      <c r="W111" s="12">
        <f t="shared" si="346"/>
        <v>175373.46039149878</v>
      </c>
      <c r="X111" s="12">
        <f t="shared" si="346"/>
        <v>167022.34322999883</v>
      </c>
      <c r="Z111" s="5"/>
      <c r="AA111" s="4"/>
    </row>
    <row r="112" spans="1:27" ht="15.6" thickTop="1" thickBot="1" x14ac:dyDescent="0.35">
      <c r="A112" s="2"/>
      <c r="B112" s="2" t="s">
        <v>10</v>
      </c>
      <c r="C112" s="7">
        <f>X112</f>
        <v>5522753.1354000196</v>
      </c>
      <c r="D112" s="2"/>
      <c r="E112" s="12">
        <f>E111</f>
        <v>422057.14285714284</v>
      </c>
      <c r="F112" s="12">
        <f t="shared" ref="F112:X112" si="347">E112+F111</f>
        <v>824016.32653061219</v>
      </c>
      <c r="G112" s="12">
        <f t="shared" si="347"/>
        <v>1206834.596695821</v>
      </c>
      <c r="H112" s="12">
        <f t="shared" si="347"/>
        <v>1571423.4254245914</v>
      </c>
      <c r="I112" s="12">
        <f t="shared" si="347"/>
        <v>1918650.8813567536</v>
      </c>
      <c r="J112" s="12">
        <f t="shared" si="347"/>
        <v>2249343.6965302415</v>
      </c>
      <c r="K112" s="12">
        <f t="shared" si="347"/>
        <v>2564289.2347907061</v>
      </c>
      <c r="L112" s="12">
        <f t="shared" si="347"/>
        <v>2864237.366467339</v>
      </c>
      <c r="M112" s="12">
        <f t="shared" si="347"/>
        <v>3149902.2537784181</v>
      </c>
      <c r="N112" s="12">
        <f t="shared" si="347"/>
        <v>3421964.0512175411</v>
      </c>
      <c r="O112" s="12">
        <f t="shared" si="347"/>
        <v>3681070.5249690865</v>
      </c>
      <c r="P112" s="12">
        <f t="shared" si="347"/>
        <v>3927838.5952086537</v>
      </c>
      <c r="Q112" s="12">
        <f t="shared" si="347"/>
        <v>4162855.8049606225</v>
      </c>
      <c r="R112" s="12">
        <f t="shared" si="347"/>
        <v>4386681.7190101165</v>
      </c>
      <c r="S112" s="12">
        <f t="shared" si="347"/>
        <v>4599849.2562001105</v>
      </c>
      <c r="T112" s="12">
        <f t="shared" si="347"/>
        <v>4802865.9582858197</v>
      </c>
      <c r="U112" s="12">
        <f t="shared" si="347"/>
        <v>4996215.1983674476</v>
      </c>
      <c r="V112" s="12">
        <f t="shared" si="347"/>
        <v>5180357.3317785216</v>
      </c>
      <c r="W112" s="12">
        <f t="shared" si="347"/>
        <v>5355730.7921700208</v>
      </c>
      <c r="X112" s="13">
        <f t="shared" si="347"/>
        <v>5522753.1354000196</v>
      </c>
    </row>
    <row r="113" spans="1:27" ht="15" thickTop="1" x14ac:dyDescent="0.3">
      <c r="B113" s="2" t="s">
        <v>126</v>
      </c>
      <c r="C113" s="15">
        <f>'2.scen. - Novadi'!$S$19</f>
        <v>59400</v>
      </c>
      <c r="E113" s="12">
        <f>$C113</f>
        <v>59400</v>
      </c>
      <c r="F113" s="12">
        <f t="shared" ref="F113:X113" si="348">$C113</f>
        <v>59400</v>
      </c>
      <c r="G113" s="12">
        <f t="shared" si="348"/>
        <v>59400</v>
      </c>
      <c r="H113" s="12">
        <f t="shared" si="348"/>
        <v>59400</v>
      </c>
      <c r="I113" s="12">
        <f t="shared" si="348"/>
        <v>59400</v>
      </c>
      <c r="J113" s="12">
        <f t="shared" si="348"/>
        <v>59400</v>
      </c>
      <c r="K113" s="12">
        <f t="shared" si="348"/>
        <v>59400</v>
      </c>
      <c r="L113" s="12">
        <f t="shared" si="348"/>
        <v>59400</v>
      </c>
      <c r="M113" s="12">
        <f t="shared" si="348"/>
        <v>59400</v>
      </c>
      <c r="N113" s="12">
        <f t="shared" si="348"/>
        <v>59400</v>
      </c>
      <c r="O113" s="12">
        <f t="shared" si="348"/>
        <v>59400</v>
      </c>
      <c r="P113" s="12">
        <f t="shared" si="348"/>
        <v>59400</v>
      </c>
      <c r="Q113" s="12">
        <f t="shared" si="348"/>
        <v>59400</v>
      </c>
      <c r="R113" s="12">
        <f t="shared" si="348"/>
        <v>59400</v>
      </c>
      <c r="S113" s="12">
        <f t="shared" si="348"/>
        <v>59400</v>
      </c>
      <c r="T113" s="12">
        <f t="shared" si="348"/>
        <v>59400</v>
      </c>
      <c r="U113" s="12">
        <f t="shared" si="348"/>
        <v>59400</v>
      </c>
      <c r="V113" s="12">
        <f t="shared" si="348"/>
        <v>59400</v>
      </c>
      <c r="W113" s="12">
        <f t="shared" si="348"/>
        <v>59400</v>
      </c>
      <c r="X113" s="12">
        <f t="shared" si="348"/>
        <v>59400</v>
      </c>
    </row>
    <row r="114" spans="1:27" ht="15" thickBot="1" x14ac:dyDescent="0.35">
      <c r="B114" s="2" t="s">
        <v>9</v>
      </c>
      <c r="E114" s="12">
        <f t="shared" ref="E114:X114" si="349">E113/E$3</f>
        <v>56571.428571428572</v>
      </c>
      <c r="F114" s="12">
        <f t="shared" si="349"/>
        <v>53877.551020408158</v>
      </c>
      <c r="G114" s="12">
        <f t="shared" si="349"/>
        <v>51311.953352769677</v>
      </c>
      <c r="H114" s="12">
        <f t="shared" si="349"/>
        <v>48868.527002637784</v>
      </c>
      <c r="I114" s="12">
        <f t="shared" si="349"/>
        <v>46541.45428822645</v>
      </c>
      <c r="J114" s="12">
        <f t="shared" si="349"/>
        <v>44325.19456021567</v>
      </c>
      <c r="K114" s="12">
        <f t="shared" si="349"/>
        <v>42214.471009729205</v>
      </c>
      <c r="L114" s="12">
        <f t="shared" si="349"/>
        <v>40204.258104504006</v>
      </c>
      <c r="M114" s="12">
        <f t="shared" si="349"/>
        <v>38289.769623337146</v>
      </c>
      <c r="N114" s="12">
        <f t="shared" si="349"/>
        <v>36466.447260321096</v>
      </c>
      <c r="O114" s="12">
        <f t="shared" si="349"/>
        <v>34729.949771734369</v>
      </c>
      <c r="P114" s="12">
        <f t="shared" si="349"/>
        <v>33076.14263974702</v>
      </c>
      <c r="Q114" s="12">
        <f t="shared" si="349"/>
        <v>31501.088228330493</v>
      </c>
      <c r="R114" s="12">
        <f t="shared" si="349"/>
        <v>30001.0364079338</v>
      </c>
      <c r="S114" s="12">
        <f t="shared" si="349"/>
        <v>28572.415626603615</v>
      </c>
      <c r="T114" s="12">
        <f t="shared" si="349"/>
        <v>27211.824406289157</v>
      </c>
      <c r="U114" s="12">
        <f t="shared" si="349"/>
        <v>25916.023244084907</v>
      </c>
      <c r="V114" s="12">
        <f t="shared" si="349"/>
        <v>24681.926899128484</v>
      </c>
      <c r="W114" s="12">
        <f t="shared" si="349"/>
        <v>23506.597046789033</v>
      </c>
      <c r="X114" s="12">
        <f t="shared" si="349"/>
        <v>22387.23528265622</v>
      </c>
    </row>
    <row r="115" spans="1:27" ht="15.6" thickTop="1" thickBot="1" x14ac:dyDescent="0.35">
      <c r="B115" s="2" t="s">
        <v>10</v>
      </c>
      <c r="C115" s="7">
        <f>X115</f>
        <v>740255.29434687493</v>
      </c>
      <c r="E115" s="12">
        <f>E114</f>
        <v>56571.428571428572</v>
      </c>
      <c r="F115" s="12">
        <f>E115+F114</f>
        <v>110448.97959183673</v>
      </c>
      <c r="G115" s="12">
        <f t="shared" ref="G115" si="350">F115+G114</f>
        <v>161760.93294460641</v>
      </c>
      <c r="H115" s="12">
        <f t="shared" ref="H115" si="351">G115+H114</f>
        <v>210629.45994724421</v>
      </c>
      <c r="I115" s="12">
        <f t="shared" ref="I115" si="352">H115+I114</f>
        <v>257170.91423547064</v>
      </c>
      <c r="J115" s="12">
        <f t="shared" ref="J115" si="353">I115+J114</f>
        <v>301496.10879568633</v>
      </c>
      <c r="K115" s="12">
        <f t="shared" ref="K115" si="354">J115+K114</f>
        <v>343710.57980541553</v>
      </c>
      <c r="L115" s="12">
        <f t="shared" ref="L115" si="355">K115+L114</f>
        <v>383914.83790991956</v>
      </c>
      <c r="M115" s="12">
        <f t="shared" ref="M115" si="356">L115+M114</f>
        <v>422204.6075332567</v>
      </c>
      <c r="N115" s="12">
        <f t="shared" ref="N115" si="357">M115+N114</f>
        <v>458671.05479357782</v>
      </c>
      <c r="O115" s="12">
        <f t="shared" ref="O115" si="358">N115+O114</f>
        <v>493401.00456531218</v>
      </c>
      <c r="P115" s="12">
        <f t="shared" ref="P115" si="359">O115+P114</f>
        <v>526477.14720505918</v>
      </c>
      <c r="Q115" s="12">
        <f t="shared" ref="Q115" si="360">P115+Q114</f>
        <v>557978.23543338967</v>
      </c>
      <c r="R115" s="12">
        <f t="shared" ref="R115" si="361">Q115+R114</f>
        <v>587979.27184132347</v>
      </c>
      <c r="S115" s="12">
        <f t="shared" ref="S115" si="362">R115+S114</f>
        <v>616551.68746792711</v>
      </c>
      <c r="T115" s="12">
        <f t="shared" ref="T115" si="363">S115+T114</f>
        <v>643763.51187421626</v>
      </c>
      <c r="U115" s="12">
        <f t="shared" ref="U115" si="364">T115+U114</f>
        <v>669679.53511830117</v>
      </c>
      <c r="V115" s="12">
        <f t="shared" ref="V115" si="365">U115+V114</f>
        <v>694361.46201742964</v>
      </c>
      <c r="W115" s="12">
        <f t="shared" ref="W115" si="366">V115+W114</f>
        <v>717868.05906421866</v>
      </c>
      <c r="X115" s="13">
        <f t="shared" ref="X115" si="367">W115+X114</f>
        <v>740255.29434687493</v>
      </c>
    </row>
    <row r="116" spans="1:27" ht="15" thickTop="1" x14ac:dyDescent="0.3"/>
    <row r="117" spans="1:27" x14ac:dyDescent="0.3">
      <c r="A117" s="2">
        <f>A110+1</f>
        <v>20</v>
      </c>
      <c r="B117" s="2" t="s">
        <v>125</v>
      </c>
      <c r="C117" s="14">
        <f>'2.scen. - Novadi'!$W$20</f>
        <v>495660</v>
      </c>
      <c r="D117" s="1"/>
      <c r="E117" s="12">
        <f t="shared" ref="E117:J117" si="368">$C117</f>
        <v>495660</v>
      </c>
      <c r="F117" s="12">
        <f t="shared" si="368"/>
        <v>495660</v>
      </c>
      <c r="G117" s="12">
        <f t="shared" si="368"/>
        <v>495660</v>
      </c>
      <c r="H117" s="12">
        <f t="shared" si="368"/>
        <v>495660</v>
      </c>
      <c r="I117" s="12">
        <f t="shared" si="368"/>
        <v>495660</v>
      </c>
      <c r="J117" s="12">
        <f t="shared" si="368"/>
        <v>495660</v>
      </c>
      <c r="K117" s="12">
        <f t="shared" ref="K117:X117" si="369">$C117</f>
        <v>495660</v>
      </c>
      <c r="L117" s="12">
        <f t="shared" si="369"/>
        <v>495660</v>
      </c>
      <c r="M117" s="12">
        <f t="shared" si="369"/>
        <v>495660</v>
      </c>
      <c r="N117" s="12">
        <f t="shared" si="369"/>
        <v>495660</v>
      </c>
      <c r="O117" s="12">
        <f t="shared" si="369"/>
        <v>495660</v>
      </c>
      <c r="P117" s="12">
        <f t="shared" si="369"/>
        <v>495660</v>
      </c>
      <c r="Q117" s="12">
        <f t="shared" si="369"/>
        <v>495660</v>
      </c>
      <c r="R117" s="12">
        <f t="shared" si="369"/>
        <v>495660</v>
      </c>
      <c r="S117" s="12">
        <f t="shared" si="369"/>
        <v>495660</v>
      </c>
      <c r="T117" s="12">
        <f t="shared" si="369"/>
        <v>495660</v>
      </c>
      <c r="U117" s="12">
        <f t="shared" si="369"/>
        <v>495660</v>
      </c>
      <c r="V117" s="12">
        <f t="shared" si="369"/>
        <v>495660</v>
      </c>
      <c r="W117" s="12">
        <f t="shared" si="369"/>
        <v>495660</v>
      </c>
      <c r="X117" s="12">
        <f t="shared" si="369"/>
        <v>495660</v>
      </c>
    </row>
    <row r="118" spans="1:27" ht="15" thickBot="1" x14ac:dyDescent="0.35">
      <c r="A118" s="2"/>
      <c r="B118" s="2" t="s">
        <v>9</v>
      </c>
      <c r="C118" s="2"/>
      <c r="D118" s="2"/>
      <c r="E118" s="12">
        <f t="shared" ref="E118:X118" si="370">E117/E$3</f>
        <v>472057.14285714284</v>
      </c>
      <c r="F118" s="12">
        <f t="shared" si="370"/>
        <v>449578.23129251698</v>
      </c>
      <c r="G118" s="12">
        <f t="shared" si="370"/>
        <v>428169.74408811139</v>
      </c>
      <c r="H118" s="12">
        <f t="shared" si="370"/>
        <v>407780.70865534415</v>
      </c>
      <c r="I118" s="12">
        <f t="shared" si="370"/>
        <v>388362.57967175631</v>
      </c>
      <c r="J118" s="12">
        <f t="shared" si="370"/>
        <v>369869.12349691073</v>
      </c>
      <c r="K118" s="12">
        <f t="shared" si="370"/>
        <v>352256.30809229595</v>
      </c>
      <c r="L118" s="12">
        <f t="shared" si="370"/>
        <v>335482.19818313897</v>
      </c>
      <c r="M118" s="12">
        <f t="shared" si="370"/>
        <v>319506.85541251331</v>
      </c>
      <c r="N118" s="12">
        <f t="shared" si="370"/>
        <v>304292.24325001269</v>
      </c>
      <c r="O118" s="12">
        <f t="shared" si="370"/>
        <v>289802.13642858347</v>
      </c>
      <c r="P118" s="12">
        <f t="shared" si="370"/>
        <v>276002.03469388903</v>
      </c>
      <c r="Q118" s="12">
        <f t="shared" si="370"/>
        <v>262859.08066084667</v>
      </c>
      <c r="R118" s="12">
        <f t="shared" si="370"/>
        <v>250341.98158175871</v>
      </c>
      <c r="S118" s="12">
        <f t="shared" si="370"/>
        <v>238420.93483977017</v>
      </c>
      <c r="T118" s="12">
        <f t="shared" si="370"/>
        <v>227067.55699025729</v>
      </c>
      <c r="U118" s="12">
        <f t="shared" si="370"/>
        <v>216254.81618119741</v>
      </c>
      <c r="V118" s="12">
        <f t="shared" si="370"/>
        <v>205956.96779161657</v>
      </c>
      <c r="W118" s="12">
        <f t="shared" si="370"/>
        <v>196149.49313487293</v>
      </c>
      <c r="X118" s="12">
        <f t="shared" si="370"/>
        <v>186809.04108083135</v>
      </c>
      <c r="Z118" s="5"/>
      <c r="AA118" s="4"/>
    </row>
    <row r="119" spans="1:27" ht="15.6" thickTop="1" thickBot="1" x14ac:dyDescent="0.35">
      <c r="A119" s="2"/>
      <c r="B119" s="2" t="s">
        <v>10</v>
      </c>
      <c r="C119" s="7">
        <f>X119</f>
        <v>6177019.178383369</v>
      </c>
      <c r="D119" s="2"/>
      <c r="E119" s="12">
        <f>E118</f>
        <v>472057.14285714284</v>
      </c>
      <c r="F119" s="12">
        <f t="shared" ref="F119:X119" si="371">E119+F118</f>
        <v>921635.37414965988</v>
      </c>
      <c r="G119" s="12">
        <f t="shared" si="371"/>
        <v>1349805.1182377713</v>
      </c>
      <c r="H119" s="12">
        <f t="shared" si="371"/>
        <v>1757585.8268931154</v>
      </c>
      <c r="I119" s="12">
        <f t="shared" si="371"/>
        <v>2145948.4065648718</v>
      </c>
      <c r="J119" s="12">
        <f t="shared" si="371"/>
        <v>2515817.5300617823</v>
      </c>
      <c r="K119" s="12">
        <f t="shared" si="371"/>
        <v>2868073.8381540785</v>
      </c>
      <c r="L119" s="12">
        <f t="shared" si="371"/>
        <v>3203556.0363372173</v>
      </c>
      <c r="M119" s="12">
        <f t="shared" si="371"/>
        <v>3523062.8917497308</v>
      </c>
      <c r="N119" s="12">
        <f t="shared" si="371"/>
        <v>3827355.1349997437</v>
      </c>
      <c r="O119" s="12">
        <f t="shared" si="371"/>
        <v>4117157.2714283271</v>
      </c>
      <c r="P119" s="12">
        <f t="shared" si="371"/>
        <v>4393159.3061222164</v>
      </c>
      <c r="Q119" s="12">
        <f t="shared" si="371"/>
        <v>4656018.3867830634</v>
      </c>
      <c r="R119" s="12">
        <f t="shared" si="371"/>
        <v>4906360.3683648221</v>
      </c>
      <c r="S119" s="12">
        <f t="shared" si="371"/>
        <v>5144781.3032045923</v>
      </c>
      <c r="T119" s="12">
        <f t="shared" si="371"/>
        <v>5371848.8601948498</v>
      </c>
      <c r="U119" s="12">
        <f t="shared" si="371"/>
        <v>5588103.6763760475</v>
      </c>
      <c r="V119" s="12">
        <f t="shared" si="371"/>
        <v>5794060.6441676645</v>
      </c>
      <c r="W119" s="12">
        <f t="shared" si="371"/>
        <v>5990210.1373025374</v>
      </c>
      <c r="X119" s="13">
        <f t="shared" si="371"/>
        <v>6177019.178383369</v>
      </c>
    </row>
    <row r="120" spans="1:27" ht="15" thickTop="1" x14ac:dyDescent="0.3">
      <c r="B120" s="2" t="s">
        <v>126</v>
      </c>
      <c r="C120" s="15">
        <f>'2.scen. - Novadi'!$S$20</f>
        <v>216000</v>
      </c>
      <c r="E120" s="12">
        <f>$C120</f>
        <v>216000</v>
      </c>
      <c r="F120" s="12">
        <f t="shared" ref="F120:X120" si="372">$C120</f>
        <v>216000</v>
      </c>
      <c r="G120" s="12">
        <f t="shared" si="372"/>
        <v>216000</v>
      </c>
      <c r="H120" s="12">
        <f t="shared" si="372"/>
        <v>216000</v>
      </c>
      <c r="I120" s="12">
        <f t="shared" si="372"/>
        <v>216000</v>
      </c>
      <c r="J120" s="12">
        <f t="shared" si="372"/>
        <v>216000</v>
      </c>
      <c r="K120" s="12">
        <f t="shared" si="372"/>
        <v>216000</v>
      </c>
      <c r="L120" s="12">
        <f t="shared" si="372"/>
        <v>216000</v>
      </c>
      <c r="M120" s="12">
        <f t="shared" si="372"/>
        <v>216000</v>
      </c>
      <c r="N120" s="12">
        <f t="shared" si="372"/>
        <v>216000</v>
      </c>
      <c r="O120" s="12">
        <f t="shared" si="372"/>
        <v>216000</v>
      </c>
      <c r="P120" s="12">
        <f t="shared" si="372"/>
        <v>216000</v>
      </c>
      <c r="Q120" s="12">
        <f t="shared" si="372"/>
        <v>216000</v>
      </c>
      <c r="R120" s="12">
        <f t="shared" si="372"/>
        <v>216000</v>
      </c>
      <c r="S120" s="12">
        <f t="shared" si="372"/>
        <v>216000</v>
      </c>
      <c r="T120" s="12">
        <f t="shared" si="372"/>
        <v>216000</v>
      </c>
      <c r="U120" s="12">
        <f t="shared" si="372"/>
        <v>216000</v>
      </c>
      <c r="V120" s="12">
        <f t="shared" si="372"/>
        <v>216000</v>
      </c>
      <c r="W120" s="12">
        <f t="shared" si="372"/>
        <v>216000</v>
      </c>
      <c r="X120" s="12">
        <f t="shared" si="372"/>
        <v>216000</v>
      </c>
    </row>
    <row r="121" spans="1:27" ht="15" thickBot="1" x14ac:dyDescent="0.35">
      <c r="B121" s="2" t="s">
        <v>9</v>
      </c>
      <c r="E121" s="12">
        <f t="shared" ref="E121:X121" si="373">E120/E$3</f>
        <v>205714.28571428571</v>
      </c>
      <c r="F121" s="12">
        <f t="shared" si="373"/>
        <v>195918.36734693876</v>
      </c>
      <c r="G121" s="12">
        <f t="shared" si="373"/>
        <v>186588.92128279881</v>
      </c>
      <c r="H121" s="12">
        <f t="shared" si="373"/>
        <v>177703.73455504648</v>
      </c>
      <c r="I121" s="12">
        <f t="shared" si="373"/>
        <v>169241.6519571871</v>
      </c>
      <c r="J121" s="12">
        <f t="shared" si="373"/>
        <v>161182.52567351153</v>
      </c>
      <c r="K121" s="12">
        <f t="shared" si="373"/>
        <v>153507.1673081062</v>
      </c>
      <c r="L121" s="12">
        <f t="shared" si="373"/>
        <v>146197.30219819638</v>
      </c>
      <c r="M121" s="12">
        <f t="shared" si="373"/>
        <v>139235.52590304418</v>
      </c>
      <c r="N121" s="12">
        <f t="shared" si="373"/>
        <v>132605.26276480398</v>
      </c>
      <c r="O121" s="12">
        <f t="shared" si="373"/>
        <v>126290.72644267045</v>
      </c>
      <c r="P121" s="12">
        <f t="shared" si="373"/>
        <v>120276.88232635279</v>
      </c>
      <c r="Q121" s="12">
        <f t="shared" si="373"/>
        <v>114549.41173938361</v>
      </c>
      <c r="R121" s="12">
        <f t="shared" si="373"/>
        <v>109094.677847032</v>
      </c>
      <c r="S121" s="12">
        <f t="shared" si="373"/>
        <v>103899.69318764952</v>
      </c>
      <c r="T121" s="12">
        <f t="shared" si="373"/>
        <v>98952.088750142386</v>
      </c>
      <c r="U121" s="12">
        <f t="shared" si="373"/>
        <v>94240.084523945116</v>
      </c>
      <c r="V121" s="12">
        <f t="shared" si="373"/>
        <v>89752.461451376308</v>
      </c>
      <c r="W121" s="12">
        <f t="shared" si="373"/>
        <v>85478.534715596485</v>
      </c>
      <c r="X121" s="12">
        <f t="shared" si="373"/>
        <v>81408.128300568074</v>
      </c>
    </row>
    <row r="122" spans="1:27" ht="15.6" thickTop="1" thickBot="1" x14ac:dyDescent="0.35">
      <c r="B122" s="2" t="s">
        <v>10</v>
      </c>
      <c r="C122" s="7">
        <f>X122</f>
        <v>2691837.4339886364</v>
      </c>
      <c r="E122" s="12">
        <f>E121</f>
        <v>205714.28571428571</v>
      </c>
      <c r="F122" s="12">
        <f>E122+F121</f>
        <v>401632.6530612245</v>
      </c>
      <c r="G122" s="12">
        <f t="shared" ref="G122" si="374">F122+G121</f>
        <v>588221.57434402336</v>
      </c>
      <c r="H122" s="12">
        <f t="shared" ref="H122" si="375">G122+H121</f>
        <v>765925.3088990699</v>
      </c>
      <c r="I122" s="12">
        <f t="shared" ref="I122" si="376">H122+I121</f>
        <v>935166.96085625701</v>
      </c>
      <c r="J122" s="12">
        <f t="shared" ref="J122" si="377">I122+J121</f>
        <v>1096349.4865297684</v>
      </c>
      <c r="K122" s="12">
        <f t="shared" ref="K122" si="378">J122+K121</f>
        <v>1249856.6538378745</v>
      </c>
      <c r="L122" s="12">
        <f t="shared" ref="L122" si="379">K122+L121</f>
        <v>1396053.9560360708</v>
      </c>
      <c r="M122" s="12">
        <f t="shared" ref="M122" si="380">L122+M121</f>
        <v>1535289.4819391151</v>
      </c>
      <c r="N122" s="12">
        <f t="shared" ref="N122" si="381">M122+N121</f>
        <v>1667894.7447039192</v>
      </c>
      <c r="O122" s="12">
        <f t="shared" ref="O122" si="382">N122+O121</f>
        <v>1794185.4711465896</v>
      </c>
      <c r="P122" s="12">
        <f t="shared" ref="P122" si="383">O122+P121</f>
        <v>1914462.3534729425</v>
      </c>
      <c r="Q122" s="12">
        <f t="shared" ref="Q122" si="384">P122+Q121</f>
        <v>2029011.7652123261</v>
      </c>
      <c r="R122" s="12">
        <f t="shared" ref="R122" si="385">Q122+R121</f>
        <v>2138106.4430593583</v>
      </c>
      <c r="S122" s="12">
        <f t="shared" ref="S122" si="386">R122+S121</f>
        <v>2242006.1362470076</v>
      </c>
      <c r="T122" s="12">
        <f t="shared" ref="T122" si="387">S122+T121</f>
        <v>2340958.2249971502</v>
      </c>
      <c r="U122" s="12">
        <f t="shared" ref="U122" si="388">T122+U121</f>
        <v>2435198.3095210954</v>
      </c>
      <c r="V122" s="12">
        <f t="shared" ref="V122" si="389">U122+V121</f>
        <v>2524950.7709724717</v>
      </c>
      <c r="W122" s="12">
        <f t="shared" ref="W122" si="390">V122+W121</f>
        <v>2610429.3056880683</v>
      </c>
      <c r="X122" s="13">
        <f t="shared" ref="X122" si="391">W122+X121</f>
        <v>2691837.4339886364</v>
      </c>
    </row>
    <row r="123" spans="1:27" ht="15" thickTop="1" x14ac:dyDescent="0.3"/>
    <row r="124" spans="1:27" x14ac:dyDescent="0.3">
      <c r="A124" s="2">
        <f>A117+1</f>
        <v>21</v>
      </c>
      <c r="B124" s="2" t="s">
        <v>125</v>
      </c>
      <c r="C124" s="14">
        <f>'2.scen. - Novadi'!$W$21</f>
        <v>794040</v>
      </c>
      <c r="D124" s="1"/>
      <c r="E124" s="12">
        <f t="shared" ref="E124:J124" si="392">$C124</f>
        <v>794040</v>
      </c>
      <c r="F124" s="12">
        <f t="shared" si="392"/>
        <v>794040</v>
      </c>
      <c r="G124" s="12">
        <f t="shared" si="392"/>
        <v>794040</v>
      </c>
      <c r="H124" s="12">
        <f t="shared" si="392"/>
        <v>794040</v>
      </c>
      <c r="I124" s="12">
        <f t="shared" si="392"/>
        <v>794040</v>
      </c>
      <c r="J124" s="12">
        <f t="shared" si="392"/>
        <v>794040</v>
      </c>
      <c r="K124" s="12">
        <f t="shared" ref="K124:X124" si="393">$C124</f>
        <v>794040</v>
      </c>
      <c r="L124" s="12">
        <f t="shared" si="393"/>
        <v>794040</v>
      </c>
      <c r="M124" s="12">
        <f t="shared" si="393"/>
        <v>794040</v>
      </c>
      <c r="N124" s="12">
        <f t="shared" si="393"/>
        <v>794040</v>
      </c>
      <c r="O124" s="12">
        <f t="shared" si="393"/>
        <v>794040</v>
      </c>
      <c r="P124" s="12">
        <f t="shared" si="393"/>
        <v>794040</v>
      </c>
      <c r="Q124" s="12">
        <f t="shared" si="393"/>
        <v>794040</v>
      </c>
      <c r="R124" s="12">
        <f t="shared" si="393"/>
        <v>794040</v>
      </c>
      <c r="S124" s="12">
        <f t="shared" si="393"/>
        <v>794040</v>
      </c>
      <c r="T124" s="12">
        <f t="shared" si="393"/>
        <v>794040</v>
      </c>
      <c r="U124" s="12">
        <f t="shared" si="393"/>
        <v>794040</v>
      </c>
      <c r="V124" s="12">
        <f t="shared" si="393"/>
        <v>794040</v>
      </c>
      <c r="W124" s="12">
        <f t="shared" si="393"/>
        <v>794040</v>
      </c>
      <c r="X124" s="12">
        <f t="shared" si="393"/>
        <v>794040</v>
      </c>
    </row>
    <row r="125" spans="1:27" ht="15" thickBot="1" x14ac:dyDescent="0.35">
      <c r="A125" s="2"/>
      <c r="B125" s="2" t="s">
        <v>9</v>
      </c>
      <c r="C125" s="2"/>
      <c r="D125" s="2"/>
      <c r="E125" s="12">
        <f t="shared" ref="E125:X125" si="394">E124/E$3</f>
        <v>756228.57142857136</v>
      </c>
      <c r="F125" s="12">
        <f t="shared" si="394"/>
        <v>720217.68707482994</v>
      </c>
      <c r="G125" s="12">
        <f t="shared" si="394"/>
        <v>685921.60673793324</v>
      </c>
      <c r="H125" s="12">
        <f t="shared" si="394"/>
        <v>653258.67308374587</v>
      </c>
      <c r="I125" s="12">
        <f t="shared" si="394"/>
        <v>622151.11722261505</v>
      </c>
      <c r="J125" s="12">
        <f t="shared" si="394"/>
        <v>592524.8735453476</v>
      </c>
      <c r="K125" s="12">
        <f t="shared" si="394"/>
        <v>564309.40337652154</v>
      </c>
      <c r="L125" s="12">
        <f t="shared" si="394"/>
        <v>537437.52702525863</v>
      </c>
      <c r="M125" s="12">
        <f t="shared" si="394"/>
        <v>511845.26383357961</v>
      </c>
      <c r="N125" s="12">
        <f t="shared" si="394"/>
        <v>487471.67984150437</v>
      </c>
      <c r="O125" s="12">
        <f t="shared" si="394"/>
        <v>464258.74270619464</v>
      </c>
      <c r="P125" s="12">
        <f t="shared" si="394"/>
        <v>442151.18352970912</v>
      </c>
      <c r="Q125" s="12">
        <f t="shared" si="394"/>
        <v>421096.36526638962</v>
      </c>
      <c r="R125" s="12">
        <f t="shared" si="394"/>
        <v>401044.15739656152</v>
      </c>
      <c r="S125" s="12">
        <f t="shared" si="394"/>
        <v>381946.81656815379</v>
      </c>
      <c r="T125" s="12">
        <f t="shared" si="394"/>
        <v>363758.87292205123</v>
      </c>
      <c r="U125" s="12">
        <f t="shared" si="394"/>
        <v>346437.0218305249</v>
      </c>
      <c r="V125" s="12">
        <f t="shared" si="394"/>
        <v>329940.02079097612</v>
      </c>
      <c r="W125" s="12">
        <f t="shared" si="394"/>
        <v>314228.59122950106</v>
      </c>
      <c r="X125" s="12">
        <f t="shared" si="394"/>
        <v>299265.32498047722</v>
      </c>
      <c r="Z125" s="5"/>
      <c r="AA125" s="4"/>
    </row>
    <row r="126" spans="1:27" ht="15.6" thickTop="1" thickBot="1" x14ac:dyDescent="0.35">
      <c r="A126" s="2"/>
      <c r="B126" s="2" t="s">
        <v>10</v>
      </c>
      <c r="C126" s="7">
        <f>X126</f>
        <v>9895493.5003904458</v>
      </c>
      <c r="D126" s="2"/>
      <c r="E126" s="12">
        <f>E125</f>
        <v>756228.57142857136</v>
      </c>
      <c r="F126" s="12">
        <f t="shared" ref="F126:X126" si="395">E126+F125</f>
        <v>1476446.2585034012</v>
      </c>
      <c r="G126" s="12">
        <f t="shared" si="395"/>
        <v>2162367.8652413343</v>
      </c>
      <c r="H126" s="12">
        <f t="shared" si="395"/>
        <v>2815626.5383250802</v>
      </c>
      <c r="I126" s="12">
        <f t="shared" si="395"/>
        <v>3437777.6555476952</v>
      </c>
      <c r="J126" s="12">
        <f t="shared" si="395"/>
        <v>4030302.5290930429</v>
      </c>
      <c r="K126" s="12">
        <f t="shared" si="395"/>
        <v>4594611.9324695645</v>
      </c>
      <c r="L126" s="12">
        <f t="shared" si="395"/>
        <v>5132049.4594948236</v>
      </c>
      <c r="M126" s="12">
        <f t="shared" si="395"/>
        <v>5643894.7233284032</v>
      </c>
      <c r="N126" s="12">
        <f t="shared" si="395"/>
        <v>6131366.4031699076</v>
      </c>
      <c r="O126" s="12">
        <f t="shared" si="395"/>
        <v>6595625.1458761021</v>
      </c>
      <c r="P126" s="12">
        <f t="shared" si="395"/>
        <v>7037776.3294058116</v>
      </c>
      <c r="Q126" s="12">
        <f t="shared" si="395"/>
        <v>7458872.6946722008</v>
      </c>
      <c r="R126" s="12">
        <f t="shared" si="395"/>
        <v>7859916.8520687623</v>
      </c>
      <c r="S126" s="12">
        <f t="shared" si="395"/>
        <v>8241863.6686369162</v>
      </c>
      <c r="T126" s="12">
        <f t="shared" si="395"/>
        <v>8605622.5415589679</v>
      </c>
      <c r="U126" s="12">
        <f t="shared" si="395"/>
        <v>8952059.5633894932</v>
      </c>
      <c r="V126" s="12">
        <f t="shared" si="395"/>
        <v>9281999.5841804687</v>
      </c>
      <c r="W126" s="12">
        <f t="shared" si="395"/>
        <v>9596228.1754099689</v>
      </c>
      <c r="X126" s="13">
        <f t="shared" si="395"/>
        <v>9895493.5003904458</v>
      </c>
    </row>
    <row r="127" spans="1:27" ht="15" thickTop="1" x14ac:dyDescent="0.3">
      <c r="B127" s="2" t="s">
        <v>126</v>
      </c>
      <c r="C127" s="15">
        <f>'2.scen. - Novadi'!$S$21</f>
        <v>226800</v>
      </c>
      <c r="E127" s="12">
        <f>$C127</f>
        <v>226800</v>
      </c>
      <c r="F127" s="12">
        <f t="shared" ref="F127:X127" si="396">$C127</f>
        <v>226800</v>
      </c>
      <c r="G127" s="12">
        <f t="shared" si="396"/>
        <v>226800</v>
      </c>
      <c r="H127" s="12">
        <f t="shared" si="396"/>
        <v>226800</v>
      </c>
      <c r="I127" s="12">
        <f t="shared" si="396"/>
        <v>226800</v>
      </c>
      <c r="J127" s="12">
        <f t="shared" si="396"/>
        <v>226800</v>
      </c>
      <c r="K127" s="12">
        <f t="shared" si="396"/>
        <v>226800</v>
      </c>
      <c r="L127" s="12">
        <f t="shared" si="396"/>
        <v>226800</v>
      </c>
      <c r="M127" s="12">
        <f t="shared" si="396"/>
        <v>226800</v>
      </c>
      <c r="N127" s="12">
        <f t="shared" si="396"/>
        <v>226800</v>
      </c>
      <c r="O127" s="12">
        <f t="shared" si="396"/>
        <v>226800</v>
      </c>
      <c r="P127" s="12">
        <f t="shared" si="396"/>
        <v>226800</v>
      </c>
      <c r="Q127" s="12">
        <f t="shared" si="396"/>
        <v>226800</v>
      </c>
      <c r="R127" s="12">
        <f t="shared" si="396"/>
        <v>226800</v>
      </c>
      <c r="S127" s="12">
        <f t="shared" si="396"/>
        <v>226800</v>
      </c>
      <c r="T127" s="12">
        <f t="shared" si="396"/>
        <v>226800</v>
      </c>
      <c r="U127" s="12">
        <f t="shared" si="396"/>
        <v>226800</v>
      </c>
      <c r="V127" s="12">
        <f t="shared" si="396"/>
        <v>226800</v>
      </c>
      <c r="W127" s="12">
        <f t="shared" si="396"/>
        <v>226800</v>
      </c>
      <c r="X127" s="12">
        <f t="shared" si="396"/>
        <v>226800</v>
      </c>
    </row>
    <row r="128" spans="1:27" ht="15" thickBot="1" x14ac:dyDescent="0.35">
      <c r="B128" s="2" t="s">
        <v>9</v>
      </c>
      <c r="E128" s="12">
        <f t="shared" ref="E128:X128" si="397">E127/E$3</f>
        <v>216000</v>
      </c>
      <c r="F128" s="12">
        <f t="shared" si="397"/>
        <v>205714.28571428571</v>
      </c>
      <c r="G128" s="12">
        <f t="shared" si="397"/>
        <v>195918.36734693876</v>
      </c>
      <c r="H128" s="12">
        <f t="shared" si="397"/>
        <v>186588.92128279881</v>
      </c>
      <c r="I128" s="12">
        <f t="shared" si="397"/>
        <v>177703.73455504645</v>
      </c>
      <c r="J128" s="12">
        <f t="shared" si="397"/>
        <v>169241.6519571871</v>
      </c>
      <c r="K128" s="12">
        <f t="shared" si="397"/>
        <v>161182.52567351153</v>
      </c>
      <c r="L128" s="12">
        <f t="shared" si="397"/>
        <v>153507.1673081062</v>
      </c>
      <c r="M128" s="12">
        <f t="shared" si="397"/>
        <v>146197.30219819638</v>
      </c>
      <c r="N128" s="12">
        <f t="shared" si="397"/>
        <v>139235.52590304418</v>
      </c>
      <c r="O128" s="12">
        <f t="shared" si="397"/>
        <v>132605.26276480398</v>
      </c>
      <c r="P128" s="12">
        <f t="shared" si="397"/>
        <v>126290.72644267044</v>
      </c>
      <c r="Q128" s="12">
        <f t="shared" si="397"/>
        <v>120276.88232635279</v>
      </c>
      <c r="R128" s="12">
        <f t="shared" si="397"/>
        <v>114549.41173938361</v>
      </c>
      <c r="S128" s="12">
        <f t="shared" si="397"/>
        <v>109094.67784703198</v>
      </c>
      <c r="T128" s="12">
        <f t="shared" si="397"/>
        <v>103899.69318764951</v>
      </c>
      <c r="U128" s="12">
        <f t="shared" si="397"/>
        <v>98952.088750142371</v>
      </c>
      <c r="V128" s="12">
        <f t="shared" si="397"/>
        <v>94240.08452394513</v>
      </c>
      <c r="W128" s="12">
        <f t="shared" si="397"/>
        <v>89752.461451376308</v>
      </c>
      <c r="X128" s="12">
        <f t="shared" si="397"/>
        <v>85478.534715596485</v>
      </c>
    </row>
    <row r="129" spans="1:27" ht="15.6" thickTop="1" thickBot="1" x14ac:dyDescent="0.35">
      <c r="B129" s="2" t="s">
        <v>10</v>
      </c>
      <c r="C129" s="7">
        <f>X129</f>
        <v>2826429.3056880678</v>
      </c>
      <c r="E129" s="12">
        <f>E128</f>
        <v>216000</v>
      </c>
      <c r="F129" s="12">
        <f>E129+F128</f>
        <v>421714.28571428568</v>
      </c>
      <c r="G129" s="12">
        <f t="shared" ref="G129" si="398">F129+G128</f>
        <v>617632.65306122438</v>
      </c>
      <c r="H129" s="12">
        <f t="shared" ref="H129" si="399">G129+H128</f>
        <v>804221.57434402313</v>
      </c>
      <c r="I129" s="12">
        <f t="shared" ref="I129" si="400">H129+I128</f>
        <v>981925.30889906955</v>
      </c>
      <c r="J129" s="12">
        <f t="shared" ref="J129" si="401">I129+J128</f>
        <v>1151166.9608562565</v>
      </c>
      <c r="K129" s="12">
        <f t="shared" ref="K129" si="402">J129+K128</f>
        <v>1312349.486529768</v>
      </c>
      <c r="L129" s="12">
        <f t="shared" ref="L129" si="403">K129+L128</f>
        <v>1465856.6538378741</v>
      </c>
      <c r="M129" s="12">
        <f t="shared" ref="M129" si="404">L129+M128</f>
        <v>1612053.9560360704</v>
      </c>
      <c r="N129" s="12">
        <f t="shared" ref="N129" si="405">M129+N128</f>
        <v>1751289.4819391146</v>
      </c>
      <c r="O129" s="12">
        <f t="shared" ref="O129" si="406">N129+O128</f>
        <v>1883894.7447039187</v>
      </c>
      <c r="P129" s="12">
        <f t="shared" ref="P129" si="407">O129+P128</f>
        <v>2010185.4711465891</v>
      </c>
      <c r="Q129" s="12">
        <f t="shared" ref="Q129" si="408">P129+Q128</f>
        <v>2130462.353472942</v>
      </c>
      <c r="R129" s="12">
        <f t="shared" ref="R129" si="409">Q129+R128</f>
        <v>2245011.7652123258</v>
      </c>
      <c r="S129" s="12">
        <f t="shared" ref="S129" si="410">R129+S128</f>
        <v>2354106.4430593578</v>
      </c>
      <c r="T129" s="12">
        <f t="shared" ref="T129" si="411">S129+T128</f>
        <v>2458006.1362470072</v>
      </c>
      <c r="U129" s="12">
        <f t="shared" ref="U129" si="412">T129+U128</f>
        <v>2556958.2249971498</v>
      </c>
      <c r="V129" s="12">
        <f t="shared" ref="V129" si="413">U129+V128</f>
        <v>2651198.3095210949</v>
      </c>
      <c r="W129" s="12">
        <f t="shared" ref="W129" si="414">V129+W128</f>
        <v>2740950.7709724712</v>
      </c>
      <c r="X129" s="13">
        <f t="shared" ref="X129" si="415">W129+X128</f>
        <v>2826429.3056880678</v>
      </c>
    </row>
    <row r="130" spans="1:27" ht="15" thickTop="1" x14ac:dyDescent="0.3"/>
    <row r="131" spans="1:27" x14ac:dyDescent="0.3">
      <c r="A131" s="2">
        <f>A124+1</f>
        <v>22</v>
      </c>
      <c r="B131" s="2" t="s">
        <v>125</v>
      </c>
      <c r="C131" s="14">
        <f>'2.scen. - Novadi'!$W$22</f>
        <v>152640</v>
      </c>
      <c r="D131" s="1"/>
      <c r="E131" s="12">
        <f t="shared" ref="E131:J131" si="416">$C131</f>
        <v>152640</v>
      </c>
      <c r="F131" s="12">
        <f t="shared" si="416"/>
        <v>152640</v>
      </c>
      <c r="G131" s="12">
        <f t="shared" si="416"/>
        <v>152640</v>
      </c>
      <c r="H131" s="12">
        <f t="shared" si="416"/>
        <v>152640</v>
      </c>
      <c r="I131" s="12">
        <f t="shared" si="416"/>
        <v>152640</v>
      </c>
      <c r="J131" s="12">
        <f t="shared" si="416"/>
        <v>152640</v>
      </c>
      <c r="K131" s="12">
        <f t="shared" ref="K131:X131" si="417">$C131</f>
        <v>152640</v>
      </c>
      <c r="L131" s="12">
        <f t="shared" si="417"/>
        <v>152640</v>
      </c>
      <c r="M131" s="12">
        <f t="shared" si="417"/>
        <v>152640</v>
      </c>
      <c r="N131" s="12">
        <f t="shared" si="417"/>
        <v>152640</v>
      </c>
      <c r="O131" s="12">
        <f t="shared" si="417"/>
        <v>152640</v>
      </c>
      <c r="P131" s="12">
        <f t="shared" si="417"/>
        <v>152640</v>
      </c>
      <c r="Q131" s="12">
        <f t="shared" si="417"/>
        <v>152640</v>
      </c>
      <c r="R131" s="12">
        <f t="shared" si="417"/>
        <v>152640</v>
      </c>
      <c r="S131" s="12">
        <f t="shared" si="417"/>
        <v>152640</v>
      </c>
      <c r="T131" s="12">
        <f t="shared" si="417"/>
        <v>152640</v>
      </c>
      <c r="U131" s="12">
        <f t="shared" si="417"/>
        <v>152640</v>
      </c>
      <c r="V131" s="12">
        <f t="shared" si="417"/>
        <v>152640</v>
      </c>
      <c r="W131" s="12">
        <f t="shared" si="417"/>
        <v>152640</v>
      </c>
      <c r="X131" s="12">
        <f t="shared" si="417"/>
        <v>152640</v>
      </c>
    </row>
    <row r="132" spans="1:27" ht="15" thickBot="1" x14ac:dyDescent="0.35">
      <c r="A132" s="2"/>
      <c r="B132" s="2" t="s">
        <v>9</v>
      </c>
      <c r="C132" s="2"/>
      <c r="D132" s="2"/>
      <c r="E132" s="12">
        <f t="shared" ref="E132:X132" si="418">E131/E$3</f>
        <v>145371.42857142858</v>
      </c>
      <c r="F132" s="12">
        <f t="shared" si="418"/>
        <v>138448.97959183672</v>
      </c>
      <c r="G132" s="12">
        <f t="shared" si="418"/>
        <v>131856.17103984448</v>
      </c>
      <c r="H132" s="12">
        <f t="shared" si="418"/>
        <v>125577.30575223285</v>
      </c>
      <c r="I132" s="12">
        <f t="shared" si="418"/>
        <v>119597.43404974556</v>
      </c>
      <c r="J132" s="12">
        <f t="shared" si="418"/>
        <v>113902.31814261481</v>
      </c>
      <c r="K132" s="12">
        <f t="shared" si="418"/>
        <v>108478.39823106171</v>
      </c>
      <c r="L132" s="12">
        <f t="shared" si="418"/>
        <v>103312.76022005879</v>
      </c>
      <c r="M132" s="12">
        <f t="shared" si="418"/>
        <v>98393.104971484543</v>
      </c>
      <c r="N132" s="12">
        <f t="shared" si="418"/>
        <v>93707.719020461474</v>
      </c>
      <c r="O132" s="12">
        <f t="shared" si="418"/>
        <v>89245.44668615378</v>
      </c>
      <c r="P132" s="12">
        <f t="shared" si="418"/>
        <v>84995.663510622646</v>
      </c>
      <c r="Q132" s="12">
        <f t="shared" si="418"/>
        <v>80948.250962497754</v>
      </c>
      <c r="R132" s="12">
        <f t="shared" si="418"/>
        <v>77093.572345235953</v>
      </c>
      <c r="S132" s="12">
        <f t="shared" si="418"/>
        <v>73422.449852605656</v>
      </c>
      <c r="T132" s="12">
        <f t="shared" si="418"/>
        <v>69926.142716767281</v>
      </c>
      <c r="U132" s="12">
        <f t="shared" si="418"/>
        <v>66596.326396921213</v>
      </c>
      <c r="V132" s="12">
        <f t="shared" si="418"/>
        <v>63425.072758972594</v>
      </c>
      <c r="W132" s="12">
        <f t="shared" si="418"/>
        <v>60404.831199021515</v>
      </c>
      <c r="X132" s="12">
        <f t="shared" si="418"/>
        <v>57528.410665734773</v>
      </c>
      <c r="Z132" s="5"/>
      <c r="AA132" s="4"/>
    </row>
    <row r="133" spans="1:27" ht="15.6" thickTop="1" thickBot="1" x14ac:dyDescent="0.35">
      <c r="A133" s="2"/>
      <c r="B133" s="2" t="s">
        <v>10</v>
      </c>
      <c r="C133" s="7">
        <f>X133</f>
        <v>1902231.7866853024</v>
      </c>
      <c r="D133" s="2"/>
      <c r="E133" s="12">
        <f>E132</f>
        <v>145371.42857142858</v>
      </c>
      <c r="F133" s="12">
        <f t="shared" ref="F133:X133" si="419">E133+F132</f>
        <v>283820.40816326533</v>
      </c>
      <c r="G133" s="12">
        <f t="shared" si="419"/>
        <v>415676.57920310984</v>
      </c>
      <c r="H133" s="12">
        <f t="shared" si="419"/>
        <v>541253.88495534263</v>
      </c>
      <c r="I133" s="12">
        <f t="shared" si="419"/>
        <v>660851.31900508818</v>
      </c>
      <c r="J133" s="12">
        <f t="shared" si="419"/>
        <v>774753.63714770298</v>
      </c>
      <c r="K133" s="12">
        <f t="shared" si="419"/>
        <v>883232.03537876473</v>
      </c>
      <c r="L133" s="12">
        <f t="shared" si="419"/>
        <v>986544.79559882358</v>
      </c>
      <c r="M133" s="12">
        <f t="shared" si="419"/>
        <v>1084937.9005703081</v>
      </c>
      <c r="N133" s="12">
        <f t="shared" si="419"/>
        <v>1178645.6195907695</v>
      </c>
      <c r="O133" s="12">
        <f t="shared" si="419"/>
        <v>1267891.0662769233</v>
      </c>
      <c r="P133" s="12">
        <f t="shared" si="419"/>
        <v>1352886.729787546</v>
      </c>
      <c r="Q133" s="12">
        <f t="shared" si="419"/>
        <v>1433834.9807500436</v>
      </c>
      <c r="R133" s="12">
        <f t="shared" si="419"/>
        <v>1510928.5530952795</v>
      </c>
      <c r="S133" s="12">
        <f t="shared" si="419"/>
        <v>1584351.0029478851</v>
      </c>
      <c r="T133" s="12">
        <f t="shared" si="419"/>
        <v>1654277.1456646523</v>
      </c>
      <c r="U133" s="12">
        <f t="shared" si="419"/>
        <v>1720873.4720615735</v>
      </c>
      <c r="V133" s="12">
        <f t="shared" si="419"/>
        <v>1784298.5448205462</v>
      </c>
      <c r="W133" s="12">
        <f t="shared" si="419"/>
        <v>1844703.3760195677</v>
      </c>
      <c r="X133" s="13">
        <f t="shared" si="419"/>
        <v>1902231.7866853024</v>
      </c>
    </row>
    <row r="134" spans="1:27" ht="15" thickTop="1" x14ac:dyDescent="0.3">
      <c r="B134" s="2" t="s">
        <v>126</v>
      </c>
      <c r="C134" s="15">
        <f>'2.scen. - Novadi'!$S$22</f>
        <v>21600</v>
      </c>
      <c r="E134" s="12">
        <f>$C134</f>
        <v>21600</v>
      </c>
      <c r="F134" s="12">
        <f t="shared" ref="F134:X134" si="420">$C134</f>
        <v>21600</v>
      </c>
      <c r="G134" s="12">
        <f t="shared" si="420"/>
        <v>21600</v>
      </c>
      <c r="H134" s="12">
        <f t="shared" si="420"/>
        <v>21600</v>
      </c>
      <c r="I134" s="12">
        <f t="shared" si="420"/>
        <v>21600</v>
      </c>
      <c r="J134" s="12">
        <f t="shared" si="420"/>
        <v>21600</v>
      </c>
      <c r="K134" s="12">
        <f t="shared" si="420"/>
        <v>21600</v>
      </c>
      <c r="L134" s="12">
        <f t="shared" si="420"/>
        <v>21600</v>
      </c>
      <c r="M134" s="12">
        <f t="shared" si="420"/>
        <v>21600</v>
      </c>
      <c r="N134" s="12">
        <f t="shared" si="420"/>
        <v>21600</v>
      </c>
      <c r="O134" s="12">
        <f t="shared" si="420"/>
        <v>21600</v>
      </c>
      <c r="P134" s="12">
        <f t="shared" si="420"/>
        <v>21600</v>
      </c>
      <c r="Q134" s="12">
        <f t="shared" si="420"/>
        <v>21600</v>
      </c>
      <c r="R134" s="12">
        <f t="shared" si="420"/>
        <v>21600</v>
      </c>
      <c r="S134" s="12">
        <f t="shared" si="420"/>
        <v>21600</v>
      </c>
      <c r="T134" s="12">
        <f t="shared" si="420"/>
        <v>21600</v>
      </c>
      <c r="U134" s="12">
        <f t="shared" si="420"/>
        <v>21600</v>
      </c>
      <c r="V134" s="12">
        <f t="shared" si="420"/>
        <v>21600</v>
      </c>
      <c r="W134" s="12">
        <f t="shared" si="420"/>
        <v>21600</v>
      </c>
      <c r="X134" s="12">
        <f t="shared" si="420"/>
        <v>21600</v>
      </c>
    </row>
    <row r="135" spans="1:27" ht="15" thickBot="1" x14ac:dyDescent="0.35">
      <c r="B135" s="2" t="s">
        <v>9</v>
      </c>
      <c r="E135" s="12">
        <f t="shared" ref="E135:X135" si="421">E134/E$3</f>
        <v>20571.428571428569</v>
      </c>
      <c r="F135" s="12">
        <f t="shared" si="421"/>
        <v>19591.836734693876</v>
      </c>
      <c r="G135" s="12">
        <f t="shared" si="421"/>
        <v>18658.89212827988</v>
      </c>
      <c r="H135" s="12">
        <f t="shared" si="421"/>
        <v>17770.373455504647</v>
      </c>
      <c r="I135" s="12">
        <f t="shared" si="421"/>
        <v>16924.16519571871</v>
      </c>
      <c r="J135" s="12">
        <f t="shared" si="421"/>
        <v>16118.252567351152</v>
      </c>
      <c r="K135" s="12">
        <f t="shared" si="421"/>
        <v>15350.716730810622</v>
      </c>
      <c r="L135" s="12">
        <f t="shared" si="421"/>
        <v>14619.730219819639</v>
      </c>
      <c r="M135" s="12">
        <f t="shared" si="421"/>
        <v>13923.552590304418</v>
      </c>
      <c r="N135" s="12">
        <f t="shared" si="421"/>
        <v>13260.526276480397</v>
      </c>
      <c r="O135" s="12">
        <f t="shared" si="421"/>
        <v>12629.072644267044</v>
      </c>
      <c r="P135" s="12">
        <f t="shared" si="421"/>
        <v>12027.688232635279</v>
      </c>
      <c r="Q135" s="12">
        <f t="shared" si="421"/>
        <v>11454.941173938361</v>
      </c>
      <c r="R135" s="12">
        <f t="shared" si="421"/>
        <v>10909.4677847032</v>
      </c>
      <c r="S135" s="12">
        <f t="shared" si="421"/>
        <v>10389.969318764952</v>
      </c>
      <c r="T135" s="12">
        <f t="shared" si="421"/>
        <v>9895.2088750142393</v>
      </c>
      <c r="U135" s="12">
        <f t="shared" si="421"/>
        <v>9424.0084523945116</v>
      </c>
      <c r="V135" s="12">
        <f t="shared" si="421"/>
        <v>8975.2461451376312</v>
      </c>
      <c r="W135" s="12">
        <f t="shared" si="421"/>
        <v>8547.8534715596488</v>
      </c>
      <c r="X135" s="12">
        <f t="shared" si="421"/>
        <v>8140.8128300568078</v>
      </c>
    </row>
    <row r="136" spans="1:27" ht="15.6" thickTop="1" thickBot="1" x14ac:dyDescent="0.35">
      <c r="B136" s="2" t="s">
        <v>10</v>
      </c>
      <c r="C136" s="7">
        <f>X136</f>
        <v>269183.74339886365</v>
      </c>
      <c r="E136" s="12">
        <f>E135</f>
        <v>20571.428571428569</v>
      </c>
      <c r="F136" s="12">
        <f>E136+F135</f>
        <v>40163.265306122441</v>
      </c>
      <c r="G136" s="12">
        <f t="shared" ref="G136" si="422">F136+G135</f>
        <v>58822.157434402325</v>
      </c>
      <c r="H136" s="12">
        <f t="shared" ref="H136" si="423">G136+H135</f>
        <v>76592.530889906979</v>
      </c>
      <c r="I136" s="12">
        <f t="shared" ref="I136" si="424">H136+I135</f>
        <v>93516.696085625692</v>
      </c>
      <c r="J136" s="12">
        <f t="shared" ref="J136" si="425">I136+J135</f>
        <v>109634.94865297685</v>
      </c>
      <c r="K136" s="12">
        <f t="shared" ref="K136" si="426">J136+K135</f>
        <v>124985.66538378748</v>
      </c>
      <c r="L136" s="12">
        <f t="shared" ref="L136" si="427">K136+L135</f>
        <v>139605.39560360712</v>
      </c>
      <c r="M136" s="12">
        <f t="shared" ref="M136" si="428">L136+M135</f>
        <v>153528.94819391152</v>
      </c>
      <c r="N136" s="12">
        <f t="shared" ref="N136" si="429">M136+N135</f>
        <v>166789.47447039193</v>
      </c>
      <c r="O136" s="12">
        <f t="shared" ref="O136" si="430">N136+O135</f>
        <v>179418.54711465898</v>
      </c>
      <c r="P136" s="12">
        <f t="shared" ref="P136" si="431">O136+P135</f>
        <v>191446.23534729425</v>
      </c>
      <c r="Q136" s="12">
        <f t="shared" ref="Q136" si="432">P136+Q135</f>
        <v>202901.17652123261</v>
      </c>
      <c r="R136" s="12">
        <f t="shared" ref="R136" si="433">Q136+R135</f>
        <v>213810.64430593583</v>
      </c>
      <c r="S136" s="12">
        <f t="shared" ref="S136" si="434">R136+S135</f>
        <v>224200.61362470078</v>
      </c>
      <c r="T136" s="12">
        <f t="shared" ref="T136" si="435">S136+T135</f>
        <v>234095.82249971502</v>
      </c>
      <c r="U136" s="12">
        <f t="shared" ref="U136" si="436">T136+U135</f>
        <v>243519.83095210954</v>
      </c>
      <c r="V136" s="12">
        <f t="shared" ref="V136" si="437">U136+V135</f>
        <v>252495.07709724718</v>
      </c>
      <c r="W136" s="12">
        <f t="shared" ref="W136" si="438">V136+W135</f>
        <v>261042.93056880683</v>
      </c>
      <c r="X136" s="13">
        <f t="shared" ref="X136" si="439">W136+X135</f>
        <v>269183.74339886365</v>
      </c>
    </row>
    <row r="137" spans="1:27" ht="15" thickTop="1" x14ac:dyDescent="0.3"/>
    <row r="138" spans="1:27" x14ac:dyDescent="0.3">
      <c r="A138" s="2">
        <f>A131+1</f>
        <v>23</v>
      </c>
      <c r="B138" s="2" t="s">
        <v>125</v>
      </c>
      <c r="C138" s="14">
        <f>'2.scen. - Novadi'!$W$23</f>
        <v>514980</v>
      </c>
      <c r="D138" s="1"/>
      <c r="E138" s="12">
        <f t="shared" ref="E138:J138" si="440">$C138</f>
        <v>514980</v>
      </c>
      <c r="F138" s="12">
        <f t="shared" si="440"/>
        <v>514980</v>
      </c>
      <c r="G138" s="12">
        <f t="shared" si="440"/>
        <v>514980</v>
      </c>
      <c r="H138" s="12">
        <f t="shared" si="440"/>
        <v>514980</v>
      </c>
      <c r="I138" s="12">
        <f t="shared" si="440"/>
        <v>514980</v>
      </c>
      <c r="J138" s="12">
        <f t="shared" si="440"/>
        <v>514980</v>
      </c>
      <c r="K138" s="12">
        <f t="shared" ref="K138:X138" si="441">$C138</f>
        <v>514980</v>
      </c>
      <c r="L138" s="12">
        <f t="shared" si="441"/>
        <v>514980</v>
      </c>
      <c r="M138" s="12">
        <f t="shared" si="441"/>
        <v>514980</v>
      </c>
      <c r="N138" s="12">
        <f t="shared" si="441"/>
        <v>514980</v>
      </c>
      <c r="O138" s="12">
        <f t="shared" si="441"/>
        <v>514980</v>
      </c>
      <c r="P138" s="12">
        <f t="shared" si="441"/>
        <v>514980</v>
      </c>
      <c r="Q138" s="12">
        <f t="shared" si="441"/>
        <v>514980</v>
      </c>
      <c r="R138" s="12">
        <f t="shared" si="441"/>
        <v>514980</v>
      </c>
      <c r="S138" s="12">
        <f t="shared" si="441"/>
        <v>514980</v>
      </c>
      <c r="T138" s="12">
        <f t="shared" si="441"/>
        <v>514980</v>
      </c>
      <c r="U138" s="12">
        <f t="shared" si="441"/>
        <v>514980</v>
      </c>
      <c r="V138" s="12">
        <f t="shared" si="441"/>
        <v>514980</v>
      </c>
      <c r="W138" s="12">
        <f t="shared" si="441"/>
        <v>514980</v>
      </c>
      <c r="X138" s="12">
        <f t="shared" si="441"/>
        <v>514980</v>
      </c>
    </row>
    <row r="139" spans="1:27" ht="15" thickBot="1" x14ac:dyDescent="0.35">
      <c r="A139" s="2"/>
      <c r="B139" s="2" t="s">
        <v>9</v>
      </c>
      <c r="C139" s="2"/>
      <c r="D139" s="2"/>
      <c r="E139" s="12">
        <f t="shared" ref="E139:X139" si="442">E138/E$3</f>
        <v>490457.14285714284</v>
      </c>
      <c r="F139" s="12">
        <f t="shared" si="442"/>
        <v>467102.04081632651</v>
      </c>
      <c r="G139" s="12">
        <f t="shared" si="442"/>
        <v>444859.08649173949</v>
      </c>
      <c r="H139" s="12">
        <f t="shared" si="442"/>
        <v>423675.32046832331</v>
      </c>
      <c r="I139" s="12">
        <f t="shared" si="442"/>
        <v>403500.3052079269</v>
      </c>
      <c r="J139" s="12">
        <f t="shared" si="442"/>
        <v>384286.00495993037</v>
      </c>
      <c r="K139" s="12">
        <f t="shared" si="442"/>
        <v>365986.67139040987</v>
      </c>
      <c r="L139" s="12">
        <f t="shared" si="442"/>
        <v>348558.73465753323</v>
      </c>
      <c r="M139" s="12">
        <f t="shared" si="442"/>
        <v>331960.69967384113</v>
      </c>
      <c r="N139" s="12">
        <f t="shared" si="442"/>
        <v>316153.04730842012</v>
      </c>
      <c r="O139" s="12">
        <f t="shared" si="442"/>
        <v>301098.14029373345</v>
      </c>
      <c r="P139" s="12">
        <f t="shared" si="442"/>
        <v>286760.13361307944</v>
      </c>
      <c r="Q139" s="12">
        <f t="shared" si="442"/>
        <v>273104.88915531378</v>
      </c>
      <c r="R139" s="12">
        <f t="shared" si="442"/>
        <v>260099.89443363211</v>
      </c>
      <c r="S139" s="12">
        <f t="shared" si="442"/>
        <v>247714.18517488771</v>
      </c>
      <c r="T139" s="12">
        <f t="shared" si="442"/>
        <v>235918.27159513114</v>
      </c>
      <c r="U139" s="12">
        <f t="shared" si="442"/>
        <v>224684.06818583916</v>
      </c>
      <c r="V139" s="12">
        <f t="shared" si="442"/>
        <v>213984.82684365634</v>
      </c>
      <c r="W139" s="12">
        <f t="shared" si="442"/>
        <v>203795.07318443462</v>
      </c>
      <c r="X139" s="12">
        <f t="shared" si="442"/>
        <v>194090.54588993773</v>
      </c>
      <c r="Z139" s="5"/>
      <c r="AA139" s="4"/>
    </row>
    <row r="140" spans="1:27" ht="15.6" thickTop="1" thickBot="1" x14ac:dyDescent="0.35">
      <c r="A140" s="2"/>
      <c r="B140" s="2" t="s">
        <v>10</v>
      </c>
      <c r="C140" s="7">
        <f>X140</f>
        <v>6417789.0822012387</v>
      </c>
      <c r="D140" s="2"/>
      <c r="E140" s="12">
        <f>E139</f>
        <v>490457.14285714284</v>
      </c>
      <c r="F140" s="12">
        <f t="shared" ref="F140:X140" si="443">E140+F139</f>
        <v>957559.18367346935</v>
      </c>
      <c r="G140" s="12">
        <f t="shared" si="443"/>
        <v>1402418.2701652087</v>
      </c>
      <c r="H140" s="12">
        <f t="shared" si="443"/>
        <v>1826093.590633532</v>
      </c>
      <c r="I140" s="12">
        <f t="shared" si="443"/>
        <v>2229593.8958414588</v>
      </c>
      <c r="J140" s="12">
        <f t="shared" si="443"/>
        <v>2613879.900801389</v>
      </c>
      <c r="K140" s="12">
        <f t="shared" si="443"/>
        <v>2979866.5721917991</v>
      </c>
      <c r="L140" s="12">
        <f t="shared" si="443"/>
        <v>3328425.3068493325</v>
      </c>
      <c r="M140" s="12">
        <f t="shared" si="443"/>
        <v>3660386.0065231738</v>
      </c>
      <c r="N140" s="12">
        <f t="shared" si="443"/>
        <v>3976539.0538315941</v>
      </c>
      <c r="O140" s="12">
        <f t="shared" si="443"/>
        <v>4277637.1941253273</v>
      </c>
      <c r="P140" s="12">
        <f t="shared" si="443"/>
        <v>4564397.3277384071</v>
      </c>
      <c r="Q140" s="12">
        <f t="shared" si="443"/>
        <v>4837502.2168937204</v>
      </c>
      <c r="R140" s="12">
        <f t="shared" si="443"/>
        <v>5097602.1113273529</v>
      </c>
      <c r="S140" s="12">
        <f t="shared" si="443"/>
        <v>5345316.2965022409</v>
      </c>
      <c r="T140" s="12">
        <f t="shared" si="443"/>
        <v>5581234.5680973716</v>
      </c>
      <c r="U140" s="12">
        <f t="shared" si="443"/>
        <v>5805918.6362832105</v>
      </c>
      <c r="V140" s="12">
        <f t="shared" si="443"/>
        <v>6019903.4631268671</v>
      </c>
      <c r="W140" s="12">
        <f t="shared" si="443"/>
        <v>6223698.5363113014</v>
      </c>
      <c r="X140" s="13">
        <f t="shared" si="443"/>
        <v>6417789.0822012387</v>
      </c>
    </row>
    <row r="141" spans="1:27" ht="15" thickTop="1" x14ac:dyDescent="0.3">
      <c r="B141" s="2" t="s">
        <v>126</v>
      </c>
      <c r="C141" s="15">
        <f>'2.scen. - Novadi'!$S$23</f>
        <v>221400</v>
      </c>
      <c r="E141" s="12">
        <f>$C141</f>
        <v>221400</v>
      </c>
      <c r="F141" s="12">
        <f t="shared" ref="F141:X141" si="444">$C141</f>
        <v>221400</v>
      </c>
      <c r="G141" s="12">
        <f t="shared" si="444"/>
        <v>221400</v>
      </c>
      <c r="H141" s="12">
        <f t="shared" si="444"/>
        <v>221400</v>
      </c>
      <c r="I141" s="12">
        <f t="shared" si="444"/>
        <v>221400</v>
      </c>
      <c r="J141" s="12">
        <f t="shared" si="444"/>
        <v>221400</v>
      </c>
      <c r="K141" s="12">
        <f t="shared" si="444"/>
        <v>221400</v>
      </c>
      <c r="L141" s="12">
        <f t="shared" si="444"/>
        <v>221400</v>
      </c>
      <c r="M141" s="12">
        <f t="shared" si="444"/>
        <v>221400</v>
      </c>
      <c r="N141" s="12">
        <f t="shared" si="444"/>
        <v>221400</v>
      </c>
      <c r="O141" s="12">
        <f t="shared" si="444"/>
        <v>221400</v>
      </c>
      <c r="P141" s="12">
        <f t="shared" si="444"/>
        <v>221400</v>
      </c>
      <c r="Q141" s="12">
        <f t="shared" si="444"/>
        <v>221400</v>
      </c>
      <c r="R141" s="12">
        <f t="shared" si="444"/>
        <v>221400</v>
      </c>
      <c r="S141" s="12">
        <f t="shared" si="444"/>
        <v>221400</v>
      </c>
      <c r="T141" s="12">
        <f t="shared" si="444"/>
        <v>221400</v>
      </c>
      <c r="U141" s="12">
        <f t="shared" si="444"/>
        <v>221400</v>
      </c>
      <c r="V141" s="12">
        <f t="shared" si="444"/>
        <v>221400</v>
      </c>
      <c r="W141" s="12">
        <f t="shared" si="444"/>
        <v>221400</v>
      </c>
      <c r="X141" s="12">
        <f t="shared" si="444"/>
        <v>221400</v>
      </c>
    </row>
    <row r="142" spans="1:27" ht="15" thickBot="1" x14ac:dyDescent="0.35">
      <c r="B142" s="2" t="s">
        <v>9</v>
      </c>
      <c r="E142" s="12">
        <f t="shared" ref="E142:X142" si="445">E141/E$3</f>
        <v>210857.14285714284</v>
      </c>
      <c r="F142" s="12">
        <f t="shared" si="445"/>
        <v>200816.32653061225</v>
      </c>
      <c r="G142" s="12">
        <f t="shared" si="445"/>
        <v>191253.64431486878</v>
      </c>
      <c r="H142" s="12">
        <f t="shared" si="445"/>
        <v>182146.32791892265</v>
      </c>
      <c r="I142" s="12">
        <f t="shared" si="445"/>
        <v>173472.69325611679</v>
      </c>
      <c r="J142" s="12">
        <f t="shared" si="445"/>
        <v>165212.0888153493</v>
      </c>
      <c r="K142" s="12">
        <f t="shared" si="445"/>
        <v>157344.84649080885</v>
      </c>
      <c r="L142" s="12">
        <f t="shared" si="445"/>
        <v>149852.23475315131</v>
      </c>
      <c r="M142" s="12">
        <f t="shared" si="445"/>
        <v>142716.41405062028</v>
      </c>
      <c r="N142" s="12">
        <f t="shared" si="445"/>
        <v>135920.39433392408</v>
      </c>
      <c r="O142" s="12">
        <f t="shared" si="445"/>
        <v>129447.99460373721</v>
      </c>
      <c r="P142" s="12">
        <f t="shared" si="445"/>
        <v>123283.80438451162</v>
      </c>
      <c r="Q142" s="12">
        <f t="shared" si="445"/>
        <v>117413.1470328682</v>
      </c>
      <c r="R142" s="12">
        <f t="shared" si="445"/>
        <v>111822.0447932078</v>
      </c>
      <c r="S142" s="12">
        <f t="shared" si="445"/>
        <v>106497.18551734075</v>
      </c>
      <c r="T142" s="12">
        <f t="shared" si="445"/>
        <v>101425.89096889595</v>
      </c>
      <c r="U142" s="12">
        <f t="shared" si="445"/>
        <v>96596.086637043743</v>
      </c>
      <c r="V142" s="12">
        <f t="shared" si="445"/>
        <v>91996.272987660719</v>
      </c>
      <c r="W142" s="12">
        <f t="shared" si="445"/>
        <v>87615.498083486396</v>
      </c>
      <c r="X142" s="12">
        <f t="shared" si="445"/>
        <v>83443.331508082279</v>
      </c>
    </row>
    <row r="143" spans="1:27" ht="15.6" thickTop="1" thickBot="1" x14ac:dyDescent="0.35">
      <c r="B143" s="2" t="s">
        <v>10</v>
      </c>
      <c r="C143" s="7">
        <f>X143</f>
        <v>2759133.3698383523</v>
      </c>
      <c r="E143" s="12">
        <f>E142</f>
        <v>210857.14285714284</v>
      </c>
      <c r="F143" s="12">
        <f>E143+F142</f>
        <v>411673.46938775509</v>
      </c>
      <c r="G143" s="12">
        <f t="shared" ref="G143" si="446">F143+G142</f>
        <v>602927.11370262387</v>
      </c>
      <c r="H143" s="12">
        <f t="shared" ref="H143" si="447">G143+H142</f>
        <v>785073.44162154652</v>
      </c>
      <c r="I143" s="12">
        <f t="shared" ref="I143" si="448">H143+I142</f>
        <v>958546.13487766334</v>
      </c>
      <c r="J143" s="12">
        <f t="shared" ref="J143" si="449">I143+J142</f>
        <v>1123758.2236930127</v>
      </c>
      <c r="K143" s="12">
        <f t="shared" ref="K143" si="450">J143+K142</f>
        <v>1281103.0701838215</v>
      </c>
      <c r="L143" s="12">
        <f t="shared" ref="L143" si="451">K143+L142</f>
        <v>1430955.3049369729</v>
      </c>
      <c r="M143" s="12">
        <f t="shared" ref="M143" si="452">L143+M142</f>
        <v>1573671.7189875932</v>
      </c>
      <c r="N143" s="12">
        <f t="shared" ref="N143" si="453">M143+N142</f>
        <v>1709592.1133215174</v>
      </c>
      <c r="O143" s="12">
        <f t="shared" ref="O143" si="454">N143+O142</f>
        <v>1839040.1079252546</v>
      </c>
      <c r="P143" s="12">
        <f t="shared" ref="P143" si="455">O143+P142</f>
        <v>1962323.9123097663</v>
      </c>
      <c r="Q143" s="12">
        <f t="shared" ref="Q143" si="456">P143+Q142</f>
        <v>2079737.0593426344</v>
      </c>
      <c r="R143" s="12">
        <f t="shared" ref="R143" si="457">Q143+R142</f>
        <v>2191559.1041358421</v>
      </c>
      <c r="S143" s="12">
        <f t="shared" ref="S143" si="458">R143+S142</f>
        <v>2298056.289653183</v>
      </c>
      <c r="T143" s="12">
        <f t="shared" ref="T143" si="459">S143+T142</f>
        <v>2399482.1806220789</v>
      </c>
      <c r="U143" s="12">
        <f t="shared" ref="U143" si="460">T143+U142</f>
        <v>2496078.2672591228</v>
      </c>
      <c r="V143" s="12">
        <f t="shared" ref="V143" si="461">U143+V142</f>
        <v>2588074.5402467838</v>
      </c>
      <c r="W143" s="12">
        <f t="shared" ref="W143" si="462">V143+W142</f>
        <v>2675690.03833027</v>
      </c>
      <c r="X143" s="13">
        <f t="shared" ref="X143" si="463">W143+X142</f>
        <v>2759133.3698383523</v>
      </c>
    </row>
    <row r="144" spans="1:27" ht="15" thickTop="1" x14ac:dyDescent="0.3"/>
    <row r="145" spans="1:27" x14ac:dyDescent="0.3">
      <c r="A145" s="2">
        <f>A138+1</f>
        <v>24</v>
      </c>
      <c r="B145" s="2" t="s">
        <v>125</v>
      </c>
      <c r="C145" s="14">
        <f>'2.scen. - Novadi'!$W$24</f>
        <v>45960</v>
      </c>
      <c r="D145" s="1"/>
      <c r="E145" s="12">
        <f t="shared" ref="E145:J145" si="464">$C145</f>
        <v>45960</v>
      </c>
      <c r="F145" s="12">
        <f t="shared" si="464"/>
        <v>45960</v>
      </c>
      <c r="G145" s="12">
        <f t="shared" si="464"/>
        <v>45960</v>
      </c>
      <c r="H145" s="12">
        <f t="shared" si="464"/>
        <v>45960</v>
      </c>
      <c r="I145" s="12">
        <f t="shared" si="464"/>
        <v>45960</v>
      </c>
      <c r="J145" s="12">
        <f t="shared" si="464"/>
        <v>45960</v>
      </c>
      <c r="K145" s="12">
        <f t="shared" ref="K145:X145" si="465">$C145</f>
        <v>45960</v>
      </c>
      <c r="L145" s="12">
        <f t="shared" si="465"/>
        <v>45960</v>
      </c>
      <c r="M145" s="12">
        <f t="shared" si="465"/>
        <v>45960</v>
      </c>
      <c r="N145" s="12">
        <f t="shared" si="465"/>
        <v>45960</v>
      </c>
      <c r="O145" s="12">
        <f t="shared" si="465"/>
        <v>45960</v>
      </c>
      <c r="P145" s="12">
        <f t="shared" si="465"/>
        <v>45960</v>
      </c>
      <c r="Q145" s="12">
        <f t="shared" si="465"/>
        <v>45960</v>
      </c>
      <c r="R145" s="12">
        <f t="shared" si="465"/>
        <v>45960</v>
      </c>
      <c r="S145" s="12">
        <f t="shared" si="465"/>
        <v>45960</v>
      </c>
      <c r="T145" s="12">
        <f t="shared" si="465"/>
        <v>45960</v>
      </c>
      <c r="U145" s="12">
        <f t="shared" si="465"/>
        <v>45960</v>
      </c>
      <c r="V145" s="12">
        <f t="shared" si="465"/>
        <v>45960</v>
      </c>
      <c r="W145" s="12">
        <f t="shared" si="465"/>
        <v>45960</v>
      </c>
      <c r="X145" s="12">
        <f t="shared" si="465"/>
        <v>45960</v>
      </c>
    </row>
    <row r="146" spans="1:27" ht="15" thickBot="1" x14ac:dyDescent="0.35">
      <c r="A146" s="2"/>
      <c r="B146" s="2" t="s">
        <v>9</v>
      </c>
      <c r="C146" s="2"/>
      <c r="D146" s="2"/>
      <c r="E146" s="12">
        <f t="shared" ref="E146:X146" si="466">E145/E$3</f>
        <v>43771.428571428572</v>
      </c>
      <c r="F146" s="12">
        <f t="shared" si="466"/>
        <v>41687.074829931975</v>
      </c>
      <c r="G146" s="12">
        <f t="shared" si="466"/>
        <v>39701.976028506637</v>
      </c>
      <c r="H146" s="12">
        <f t="shared" si="466"/>
        <v>37811.405741434886</v>
      </c>
      <c r="I146" s="12">
        <f t="shared" si="466"/>
        <v>36010.86261089037</v>
      </c>
      <c r="J146" s="12">
        <f t="shared" si="466"/>
        <v>34296.059629419397</v>
      </c>
      <c r="K146" s="12">
        <f t="shared" si="466"/>
        <v>32662.913932780375</v>
      </c>
      <c r="L146" s="12">
        <f t="shared" si="466"/>
        <v>31107.537078838453</v>
      </c>
      <c r="M146" s="12">
        <f t="shared" si="466"/>
        <v>29626.225789369953</v>
      </c>
      <c r="N146" s="12">
        <f t="shared" si="466"/>
        <v>28215.453132733292</v>
      </c>
      <c r="O146" s="12">
        <f t="shared" si="466"/>
        <v>26871.860126412656</v>
      </c>
      <c r="P146" s="12">
        <f t="shared" si="466"/>
        <v>25592.247739440623</v>
      </c>
      <c r="Q146" s="12">
        <f t="shared" si="466"/>
        <v>24373.569275657734</v>
      </c>
      <c r="R146" s="12">
        <f t="shared" si="466"/>
        <v>23212.923119674029</v>
      </c>
      <c r="S146" s="12">
        <f t="shared" si="466"/>
        <v>22107.54582826098</v>
      </c>
      <c r="T146" s="12">
        <f t="shared" si="466"/>
        <v>21054.805550724741</v>
      </c>
      <c r="U146" s="12">
        <f t="shared" si="466"/>
        <v>20052.195762594991</v>
      </c>
      <c r="V146" s="12">
        <f t="shared" si="466"/>
        <v>19097.329297709515</v>
      </c>
      <c r="W146" s="12">
        <f t="shared" si="466"/>
        <v>18187.932664485252</v>
      </c>
      <c r="X146" s="12">
        <f t="shared" si="466"/>
        <v>17321.840632843097</v>
      </c>
      <c r="Z146" s="5"/>
      <c r="AA146" s="4"/>
    </row>
    <row r="147" spans="1:27" ht="15.6" thickTop="1" thickBot="1" x14ac:dyDescent="0.35">
      <c r="A147" s="2"/>
      <c r="B147" s="2" t="s">
        <v>10</v>
      </c>
      <c r="C147" s="7">
        <f>X147</f>
        <v>572763.18734313769</v>
      </c>
      <c r="D147" s="2"/>
      <c r="E147" s="12">
        <f>E146</f>
        <v>43771.428571428572</v>
      </c>
      <c r="F147" s="12">
        <f t="shared" ref="F147:X147" si="467">E147+F146</f>
        <v>85458.503401360547</v>
      </c>
      <c r="G147" s="12">
        <f t="shared" si="467"/>
        <v>125160.47942986718</v>
      </c>
      <c r="H147" s="12">
        <f t="shared" si="467"/>
        <v>162971.88517130207</v>
      </c>
      <c r="I147" s="12">
        <f t="shared" si="467"/>
        <v>198982.74778219243</v>
      </c>
      <c r="J147" s="12">
        <f t="shared" si="467"/>
        <v>233278.80741161184</v>
      </c>
      <c r="K147" s="12">
        <f t="shared" si="467"/>
        <v>265941.72134439222</v>
      </c>
      <c r="L147" s="12">
        <f t="shared" si="467"/>
        <v>297049.25842323067</v>
      </c>
      <c r="M147" s="12">
        <f t="shared" si="467"/>
        <v>326675.48421260063</v>
      </c>
      <c r="N147" s="12">
        <f t="shared" si="467"/>
        <v>354890.93734533392</v>
      </c>
      <c r="O147" s="12">
        <f t="shared" si="467"/>
        <v>381762.79747174657</v>
      </c>
      <c r="P147" s="12">
        <f t="shared" si="467"/>
        <v>407355.04521118721</v>
      </c>
      <c r="Q147" s="12">
        <f t="shared" si="467"/>
        <v>431728.61448684498</v>
      </c>
      <c r="R147" s="12">
        <f t="shared" si="467"/>
        <v>454941.53760651901</v>
      </c>
      <c r="S147" s="12">
        <f t="shared" si="467"/>
        <v>477049.08343478001</v>
      </c>
      <c r="T147" s="12">
        <f t="shared" si="467"/>
        <v>498103.88898550475</v>
      </c>
      <c r="U147" s="12">
        <f t="shared" si="467"/>
        <v>518156.08474809973</v>
      </c>
      <c r="V147" s="12">
        <f t="shared" si="467"/>
        <v>537253.4140458093</v>
      </c>
      <c r="W147" s="12">
        <f t="shared" si="467"/>
        <v>555441.3467102946</v>
      </c>
      <c r="X147" s="13">
        <f t="shared" si="467"/>
        <v>572763.18734313769</v>
      </c>
    </row>
    <row r="148" spans="1:27" ht="15" thickTop="1" x14ac:dyDescent="0.3">
      <c r="B148" s="2" t="s">
        <v>126</v>
      </c>
      <c r="C148" s="15">
        <f>'2.scen. - Novadi'!$S$24</f>
        <v>32400</v>
      </c>
      <c r="E148" s="12">
        <f>$C148</f>
        <v>32400</v>
      </c>
      <c r="F148" s="12">
        <f t="shared" ref="F148:X148" si="468">$C148</f>
        <v>32400</v>
      </c>
      <c r="G148" s="12">
        <f t="shared" si="468"/>
        <v>32400</v>
      </c>
      <c r="H148" s="12">
        <f t="shared" si="468"/>
        <v>32400</v>
      </c>
      <c r="I148" s="12">
        <f t="shared" si="468"/>
        <v>32400</v>
      </c>
      <c r="J148" s="12">
        <f t="shared" si="468"/>
        <v>32400</v>
      </c>
      <c r="K148" s="12">
        <f t="shared" si="468"/>
        <v>32400</v>
      </c>
      <c r="L148" s="12">
        <f t="shared" si="468"/>
        <v>32400</v>
      </c>
      <c r="M148" s="12">
        <f t="shared" si="468"/>
        <v>32400</v>
      </c>
      <c r="N148" s="12">
        <f t="shared" si="468"/>
        <v>32400</v>
      </c>
      <c r="O148" s="12">
        <f t="shared" si="468"/>
        <v>32400</v>
      </c>
      <c r="P148" s="12">
        <f t="shared" si="468"/>
        <v>32400</v>
      </c>
      <c r="Q148" s="12">
        <f t="shared" si="468"/>
        <v>32400</v>
      </c>
      <c r="R148" s="12">
        <f t="shared" si="468"/>
        <v>32400</v>
      </c>
      <c r="S148" s="12">
        <f t="shared" si="468"/>
        <v>32400</v>
      </c>
      <c r="T148" s="12">
        <f t="shared" si="468"/>
        <v>32400</v>
      </c>
      <c r="U148" s="12">
        <f t="shared" si="468"/>
        <v>32400</v>
      </c>
      <c r="V148" s="12">
        <f t="shared" si="468"/>
        <v>32400</v>
      </c>
      <c r="W148" s="12">
        <f t="shared" si="468"/>
        <v>32400</v>
      </c>
      <c r="X148" s="12">
        <f t="shared" si="468"/>
        <v>32400</v>
      </c>
    </row>
    <row r="149" spans="1:27" ht="15" thickBot="1" x14ac:dyDescent="0.35">
      <c r="B149" s="2" t="s">
        <v>9</v>
      </c>
      <c r="E149" s="12">
        <f t="shared" ref="E149:X149" si="469">E148/E$3</f>
        <v>30857.142857142855</v>
      </c>
      <c r="F149" s="12">
        <f t="shared" si="469"/>
        <v>29387.755102040814</v>
      </c>
      <c r="G149" s="12">
        <f t="shared" si="469"/>
        <v>27988.338192419822</v>
      </c>
      <c r="H149" s="12">
        <f t="shared" si="469"/>
        <v>26655.56018325697</v>
      </c>
      <c r="I149" s="12">
        <f t="shared" si="469"/>
        <v>25386.247793578066</v>
      </c>
      <c r="J149" s="12">
        <f t="shared" si="469"/>
        <v>24177.37885102673</v>
      </c>
      <c r="K149" s="12">
        <f t="shared" si="469"/>
        <v>23026.075096215933</v>
      </c>
      <c r="L149" s="12">
        <f t="shared" si="469"/>
        <v>21929.595329729458</v>
      </c>
      <c r="M149" s="12">
        <f t="shared" si="469"/>
        <v>20885.328885456627</v>
      </c>
      <c r="N149" s="12">
        <f t="shared" si="469"/>
        <v>19890.789414720595</v>
      </c>
      <c r="O149" s="12">
        <f t="shared" si="469"/>
        <v>18943.608966400567</v>
      </c>
      <c r="P149" s="12">
        <f t="shared" si="469"/>
        <v>18041.532348952918</v>
      </c>
      <c r="Q149" s="12">
        <f t="shared" si="469"/>
        <v>17182.41176090754</v>
      </c>
      <c r="R149" s="12">
        <f t="shared" si="469"/>
        <v>16364.2016770548</v>
      </c>
      <c r="S149" s="12">
        <f t="shared" si="469"/>
        <v>15584.953978147427</v>
      </c>
      <c r="T149" s="12">
        <f t="shared" si="469"/>
        <v>14842.813312521359</v>
      </c>
      <c r="U149" s="12">
        <f t="shared" si="469"/>
        <v>14136.012678591767</v>
      </c>
      <c r="V149" s="12">
        <f t="shared" si="469"/>
        <v>13462.869217706446</v>
      </c>
      <c r="W149" s="12">
        <f t="shared" si="469"/>
        <v>12821.780207339472</v>
      </c>
      <c r="X149" s="12">
        <f t="shared" si="469"/>
        <v>12211.219245085211</v>
      </c>
    </row>
    <row r="150" spans="1:27" ht="15.6" thickTop="1" thickBot="1" x14ac:dyDescent="0.35">
      <c r="B150" s="2" t="s">
        <v>10</v>
      </c>
      <c r="C150" s="7">
        <f>X150</f>
        <v>403775.61509829538</v>
      </c>
      <c r="E150" s="12">
        <f>E149</f>
        <v>30857.142857142855</v>
      </c>
      <c r="F150" s="12">
        <f>E150+F149</f>
        <v>60244.897959183669</v>
      </c>
      <c r="G150" s="12">
        <f t="shared" ref="G150" si="470">F150+G149</f>
        <v>88233.236151603487</v>
      </c>
      <c r="H150" s="12">
        <f t="shared" ref="H150" si="471">G150+H149</f>
        <v>114888.79633486045</v>
      </c>
      <c r="I150" s="12">
        <f t="shared" ref="I150" si="472">H150+I149</f>
        <v>140275.04412843852</v>
      </c>
      <c r="J150" s="12">
        <f t="shared" ref="J150" si="473">I150+J149</f>
        <v>164452.42297946525</v>
      </c>
      <c r="K150" s="12">
        <f t="shared" ref="K150" si="474">J150+K149</f>
        <v>187478.49807568119</v>
      </c>
      <c r="L150" s="12">
        <f t="shared" ref="L150" si="475">K150+L149</f>
        <v>209408.09340541065</v>
      </c>
      <c r="M150" s="12">
        <f t="shared" ref="M150" si="476">L150+M149</f>
        <v>230293.42229086728</v>
      </c>
      <c r="N150" s="12">
        <f t="shared" ref="N150" si="477">M150+N149</f>
        <v>250184.21170558786</v>
      </c>
      <c r="O150" s="12">
        <f t="shared" ref="O150" si="478">N150+O149</f>
        <v>269127.82067198842</v>
      </c>
      <c r="P150" s="12">
        <f t="shared" ref="P150" si="479">O150+P149</f>
        <v>287169.35302094131</v>
      </c>
      <c r="Q150" s="12">
        <f t="shared" ref="Q150" si="480">P150+Q149</f>
        <v>304351.76478184888</v>
      </c>
      <c r="R150" s="12">
        <f t="shared" ref="R150" si="481">Q150+R149</f>
        <v>320715.96645890368</v>
      </c>
      <c r="S150" s="12">
        <f t="shared" ref="S150" si="482">R150+S149</f>
        <v>336300.9204370511</v>
      </c>
      <c r="T150" s="12">
        <f t="shared" ref="T150" si="483">S150+T149</f>
        <v>351143.73374957248</v>
      </c>
      <c r="U150" s="12">
        <f t="shared" ref="U150" si="484">T150+U149</f>
        <v>365279.74642816425</v>
      </c>
      <c r="V150" s="12">
        <f t="shared" ref="V150" si="485">U150+V149</f>
        <v>378742.61564587068</v>
      </c>
      <c r="W150" s="12">
        <f t="shared" ref="W150" si="486">V150+W149</f>
        <v>391564.39585321018</v>
      </c>
      <c r="X150" s="13">
        <f t="shared" ref="X150" si="487">W150+X149</f>
        <v>403775.61509829538</v>
      </c>
    </row>
    <row r="151" spans="1:27" ht="15" thickTop="1" x14ac:dyDescent="0.3"/>
    <row r="152" spans="1:27" x14ac:dyDescent="0.3">
      <c r="A152" s="2">
        <f>A145+1</f>
        <v>25</v>
      </c>
      <c r="B152" s="2" t="s">
        <v>125</v>
      </c>
      <c r="C152" s="14">
        <f>'2.scen. - Novadi'!$W$25</f>
        <v>499080</v>
      </c>
      <c r="D152" s="1"/>
      <c r="E152" s="12">
        <f t="shared" ref="E152:J152" si="488">$C152</f>
        <v>499080</v>
      </c>
      <c r="F152" s="12">
        <f t="shared" si="488"/>
        <v>499080</v>
      </c>
      <c r="G152" s="12">
        <f t="shared" si="488"/>
        <v>499080</v>
      </c>
      <c r="H152" s="12">
        <f t="shared" si="488"/>
        <v>499080</v>
      </c>
      <c r="I152" s="12">
        <f t="shared" si="488"/>
        <v>499080</v>
      </c>
      <c r="J152" s="12">
        <f t="shared" si="488"/>
        <v>499080</v>
      </c>
      <c r="K152" s="12">
        <f t="shared" ref="K152:X152" si="489">$C152</f>
        <v>499080</v>
      </c>
      <c r="L152" s="12">
        <f t="shared" si="489"/>
        <v>499080</v>
      </c>
      <c r="M152" s="12">
        <f t="shared" si="489"/>
        <v>499080</v>
      </c>
      <c r="N152" s="12">
        <f t="shared" si="489"/>
        <v>499080</v>
      </c>
      <c r="O152" s="12">
        <f t="shared" si="489"/>
        <v>499080</v>
      </c>
      <c r="P152" s="12">
        <f t="shared" si="489"/>
        <v>499080</v>
      </c>
      <c r="Q152" s="12">
        <f t="shared" si="489"/>
        <v>499080</v>
      </c>
      <c r="R152" s="12">
        <f t="shared" si="489"/>
        <v>499080</v>
      </c>
      <c r="S152" s="12">
        <f t="shared" si="489"/>
        <v>499080</v>
      </c>
      <c r="T152" s="12">
        <f t="shared" si="489"/>
        <v>499080</v>
      </c>
      <c r="U152" s="12">
        <f t="shared" si="489"/>
        <v>499080</v>
      </c>
      <c r="V152" s="12">
        <f t="shared" si="489"/>
        <v>499080</v>
      </c>
      <c r="W152" s="12">
        <f t="shared" si="489"/>
        <v>499080</v>
      </c>
      <c r="X152" s="12">
        <f t="shared" si="489"/>
        <v>499080</v>
      </c>
    </row>
    <row r="153" spans="1:27" ht="15" thickBot="1" x14ac:dyDescent="0.35">
      <c r="A153" s="2"/>
      <c r="B153" s="2" t="s">
        <v>9</v>
      </c>
      <c r="C153" s="2"/>
      <c r="D153" s="2"/>
      <c r="E153" s="12">
        <f t="shared" ref="E153:X153" si="490">E152/E$3</f>
        <v>475314.28571428568</v>
      </c>
      <c r="F153" s="12">
        <f t="shared" si="490"/>
        <v>452680.27210884355</v>
      </c>
      <c r="G153" s="12">
        <f t="shared" si="490"/>
        <v>431124.06867508905</v>
      </c>
      <c r="H153" s="12">
        <f t="shared" si="490"/>
        <v>410594.35111913236</v>
      </c>
      <c r="I153" s="12">
        <f t="shared" si="490"/>
        <v>391042.23916107841</v>
      </c>
      <c r="J153" s="12">
        <f t="shared" si="490"/>
        <v>372421.18015340803</v>
      </c>
      <c r="K153" s="12">
        <f t="shared" si="490"/>
        <v>354686.83824134094</v>
      </c>
      <c r="L153" s="12">
        <f t="shared" si="490"/>
        <v>337796.98880127707</v>
      </c>
      <c r="M153" s="12">
        <f t="shared" si="490"/>
        <v>321711.41790597816</v>
      </c>
      <c r="N153" s="12">
        <f t="shared" si="490"/>
        <v>306391.82657712209</v>
      </c>
      <c r="O153" s="12">
        <f t="shared" si="490"/>
        <v>291801.73959725909</v>
      </c>
      <c r="P153" s="12">
        <f t="shared" si="490"/>
        <v>277906.41866405628</v>
      </c>
      <c r="Q153" s="12">
        <f t="shared" si="490"/>
        <v>264672.77968005359</v>
      </c>
      <c r="R153" s="12">
        <f t="shared" si="490"/>
        <v>252069.31398100339</v>
      </c>
      <c r="S153" s="12">
        <f t="shared" si="490"/>
        <v>240066.01331524129</v>
      </c>
      <c r="T153" s="12">
        <f t="shared" si="490"/>
        <v>228634.29839546789</v>
      </c>
      <c r="U153" s="12">
        <f t="shared" si="490"/>
        <v>217746.95085282653</v>
      </c>
      <c r="V153" s="12">
        <f t="shared" si="490"/>
        <v>207378.04843126336</v>
      </c>
      <c r="W153" s="12">
        <f t="shared" si="490"/>
        <v>197502.90326786987</v>
      </c>
      <c r="X153" s="12">
        <f t="shared" si="490"/>
        <v>188098.00311225702</v>
      </c>
      <c r="Z153" s="5"/>
      <c r="AA153" s="4"/>
    </row>
    <row r="154" spans="1:27" ht="15.6" thickTop="1" thickBot="1" x14ac:dyDescent="0.35">
      <c r="A154" s="2"/>
      <c r="B154" s="2" t="s">
        <v>10</v>
      </c>
      <c r="C154" s="7">
        <f>X154</f>
        <v>6219639.9377548527</v>
      </c>
      <c r="D154" s="2"/>
      <c r="E154" s="12">
        <f>E153</f>
        <v>475314.28571428568</v>
      </c>
      <c r="F154" s="12">
        <f t="shared" ref="F154:X154" si="491">E154+F153</f>
        <v>927994.55782312923</v>
      </c>
      <c r="G154" s="12">
        <f t="shared" si="491"/>
        <v>1359118.6264982182</v>
      </c>
      <c r="H154" s="12">
        <f t="shared" si="491"/>
        <v>1769712.9776173504</v>
      </c>
      <c r="I154" s="12">
        <f t="shared" si="491"/>
        <v>2160755.2167784288</v>
      </c>
      <c r="J154" s="12">
        <f t="shared" si="491"/>
        <v>2533176.3969318368</v>
      </c>
      <c r="K154" s="12">
        <f t="shared" si="491"/>
        <v>2887863.2351731779</v>
      </c>
      <c r="L154" s="12">
        <f t="shared" si="491"/>
        <v>3225660.2239744551</v>
      </c>
      <c r="M154" s="12">
        <f t="shared" si="491"/>
        <v>3547371.6418804331</v>
      </c>
      <c r="N154" s="12">
        <f t="shared" si="491"/>
        <v>3853763.4684575554</v>
      </c>
      <c r="O154" s="12">
        <f t="shared" si="491"/>
        <v>4145565.2080548145</v>
      </c>
      <c r="P154" s="12">
        <f t="shared" si="491"/>
        <v>4423471.6267188704</v>
      </c>
      <c r="Q154" s="12">
        <f t="shared" si="491"/>
        <v>4688144.4063989241</v>
      </c>
      <c r="R154" s="12">
        <f t="shared" si="491"/>
        <v>4940213.7203799272</v>
      </c>
      <c r="S154" s="12">
        <f t="shared" si="491"/>
        <v>5180279.733695168</v>
      </c>
      <c r="T154" s="12">
        <f t="shared" si="491"/>
        <v>5408914.032090636</v>
      </c>
      <c r="U154" s="12">
        <f t="shared" si="491"/>
        <v>5626660.9829434622</v>
      </c>
      <c r="V154" s="12">
        <f t="shared" si="491"/>
        <v>5834039.0313747255</v>
      </c>
      <c r="W154" s="12">
        <f t="shared" si="491"/>
        <v>6031541.9346425952</v>
      </c>
      <c r="X154" s="13">
        <f t="shared" si="491"/>
        <v>6219639.9377548527</v>
      </c>
    </row>
    <row r="155" spans="1:27" ht="15" thickTop="1" x14ac:dyDescent="0.3">
      <c r="B155" s="2" t="s">
        <v>126</v>
      </c>
      <c r="C155" s="15">
        <f>'2.scen. - Novadi'!$S$25</f>
        <v>275400</v>
      </c>
      <c r="E155" s="12">
        <f>$C155</f>
        <v>275400</v>
      </c>
      <c r="F155" s="12">
        <f t="shared" ref="F155:X155" si="492">$C155</f>
        <v>275400</v>
      </c>
      <c r="G155" s="12">
        <f t="shared" si="492"/>
        <v>275400</v>
      </c>
      <c r="H155" s="12">
        <f t="shared" si="492"/>
        <v>275400</v>
      </c>
      <c r="I155" s="12">
        <f t="shared" si="492"/>
        <v>275400</v>
      </c>
      <c r="J155" s="12">
        <f t="shared" si="492"/>
        <v>275400</v>
      </c>
      <c r="K155" s="12">
        <f t="shared" si="492"/>
        <v>275400</v>
      </c>
      <c r="L155" s="12">
        <f t="shared" si="492"/>
        <v>275400</v>
      </c>
      <c r="M155" s="12">
        <f t="shared" si="492"/>
        <v>275400</v>
      </c>
      <c r="N155" s="12">
        <f t="shared" si="492"/>
        <v>275400</v>
      </c>
      <c r="O155" s="12">
        <f t="shared" si="492"/>
        <v>275400</v>
      </c>
      <c r="P155" s="12">
        <f t="shared" si="492"/>
        <v>275400</v>
      </c>
      <c r="Q155" s="12">
        <f t="shared" si="492"/>
        <v>275400</v>
      </c>
      <c r="R155" s="12">
        <f t="shared" si="492"/>
        <v>275400</v>
      </c>
      <c r="S155" s="12">
        <f t="shared" si="492"/>
        <v>275400</v>
      </c>
      <c r="T155" s="12">
        <f t="shared" si="492"/>
        <v>275400</v>
      </c>
      <c r="U155" s="12">
        <f t="shared" si="492"/>
        <v>275400</v>
      </c>
      <c r="V155" s="12">
        <f t="shared" si="492"/>
        <v>275400</v>
      </c>
      <c r="W155" s="12">
        <f t="shared" si="492"/>
        <v>275400</v>
      </c>
      <c r="X155" s="12">
        <f t="shared" si="492"/>
        <v>275400</v>
      </c>
    </row>
    <row r="156" spans="1:27" ht="15" thickBot="1" x14ac:dyDescent="0.35">
      <c r="B156" s="2" t="s">
        <v>9</v>
      </c>
      <c r="E156" s="12">
        <f t="shared" ref="E156:X156" si="493">E155/E$3</f>
        <v>262285.71428571426</v>
      </c>
      <c r="F156" s="12">
        <f t="shared" si="493"/>
        <v>249795.91836734692</v>
      </c>
      <c r="G156" s="12">
        <f t="shared" si="493"/>
        <v>237900.8746355685</v>
      </c>
      <c r="H156" s="12">
        <f t="shared" si="493"/>
        <v>226572.26155768425</v>
      </c>
      <c r="I156" s="12">
        <f t="shared" si="493"/>
        <v>215783.10624541357</v>
      </c>
      <c r="J156" s="12">
        <f t="shared" si="493"/>
        <v>205507.72023372719</v>
      </c>
      <c r="K156" s="12">
        <f t="shared" si="493"/>
        <v>195721.63831783543</v>
      </c>
      <c r="L156" s="12">
        <f t="shared" si="493"/>
        <v>186401.56030270038</v>
      </c>
      <c r="M156" s="12">
        <f t="shared" si="493"/>
        <v>177525.29552638132</v>
      </c>
      <c r="N156" s="12">
        <f t="shared" si="493"/>
        <v>169071.71002512507</v>
      </c>
      <c r="O156" s="12">
        <f t="shared" si="493"/>
        <v>161020.67621440481</v>
      </c>
      <c r="P156" s="12">
        <f t="shared" si="493"/>
        <v>153353.02496609982</v>
      </c>
      <c r="Q156" s="12">
        <f t="shared" si="493"/>
        <v>146050.4999677141</v>
      </c>
      <c r="R156" s="12">
        <f t="shared" si="493"/>
        <v>139095.7142549658</v>
      </c>
      <c r="S156" s="12">
        <f t="shared" si="493"/>
        <v>132472.10881425312</v>
      </c>
      <c r="T156" s="12">
        <f t="shared" si="493"/>
        <v>126163.91315643155</v>
      </c>
      <c r="U156" s="12">
        <f t="shared" si="493"/>
        <v>120156.10776803002</v>
      </c>
      <c r="V156" s="12">
        <f t="shared" si="493"/>
        <v>114434.3883505048</v>
      </c>
      <c r="W156" s="12">
        <f t="shared" si="493"/>
        <v>108985.13176238551</v>
      </c>
      <c r="X156" s="12">
        <f t="shared" si="493"/>
        <v>103795.3635832243</v>
      </c>
    </row>
    <row r="157" spans="1:27" ht="15.6" thickTop="1" thickBot="1" x14ac:dyDescent="0.35">
      <c r="B157" s="2" t="s">
        <v>10</v>
      </c>
      <c r="C157" s="7">
        <f>X157</f>
        <v>3432092.7283355114</v>
      </c>
      <c r="E157" s="12">
        <f>E156</f>
        <v>262285.71428571426</v>
      </c>
      <c r="F157" s="12">
        <f>E157+F156</f>
        <v>512081.63265306118</v>
      </c>
      <c r="G157" s="12">
        <f t="shared" ref="G157" si="494">F157+G156</f>
        <v>749982.50728862965</v>
      </c>
      <c r="H157" s="12">
        <f t="shared" ref="H157" si="495">G157+H156</f>
        <v>976554.76884631393</v>
      </c>
      <c r="I157" s="12">
        <f t="shared" ref="I157" si="496">H157+I156</f>
        <v>1192337.8750917276</v>
      </c>
      <c r="J157" s="12">
        <f t="shared" ref="J157" si="497">I157+J156</f>
        <v>1397845.5953254548</v>
      </c>
      <c r="K157" s="12">
        <f t="shared" ref="K157" si="498">J157+K156</f>
        <v>1593567.2336432904</v>
      </c>
      <c r="L157" s="12">
        <f t="shared" ref="L157" si="499">K157+L156</f>
        <v>1779968.7939459907</v>
      </c>
      <c r="M157" s="12">
        <f t="shared" ref="M157" si="500">L157+M156</f>
        <v>1957494.0894723721</v>
      </c>
      <c r="N157" s="12">
        <f t="shared" ref="N157" si="501">M157+N156</f>
        <v>2126565.7994974973</v>
      </c>
      <c r="O157" s="12">
        <f t="shared" ref="O157" si="502">N157+O156</f>
        <v>2287586.4757119021</v>
      </c>
      <c r="P157" s="12">
        <f t="shared" ref="P157" si="503">O157+P156</f>
        <v>2440939.5006780019</v>
      </c>
      <c r="Q157" s="12">
        <f t="shared" ref="Q157" si="504">P157+Q156</f>
        <v>2586990.0006457162</v>
      </c>
      <c r="R157" s="12">
        <f t="shared" ref="R157" si="505">Q157+R156</f>
        <v>2726085.7149006822</v>
      </c>
      <c r="S157" s="12">
        <f t="shared" ref="S157" si="506">R157+S156</f>
        <v>2858557.8237149352</v>
      </c>
      <c r="T157" s="12">
        <f t="shared" ref="T157" si="507">S157+T156</f>
        <v>2984721.7368713669</v>
      </c>
      <c r="U157" s="12">
        <f t="shared" ref="U157" si="508">T157+U156</f>
        <v>3104877.8446393968</v>
      </c>
      <c r="V157" s="12">
        <f t="shared" ref="V157" si="509">U157+V156</f>
        <v>3219312.2329899017</v>
      </c>
      <c r="W157" s="12">
        <f t="shared" ref="W157" si="510">V157+W156</f>
        <v>3328297.364752287</v>
      </c>
      <c r="X157" s="13">
        <f t="shared" ref="X157" si="511">W157+X156</f>
        <v>3432092.7283355114</v>
      </c>
    </row>
    <row r="158" spans="1:27" ht="15" thickTop="1" x14ac:dyDescent="0.3"/>
    <row r="159" spans="1:27" x14ac:dyDescent="0.3">
      <c r="A159" s="2">
        <f>A152+1</f>
        <v>26</v>
      </c>
      <c r="B159" s="2" t="s">
        <v>125</v>
      </c>
      <c r="C159" s="14">
        <f>'2.scen. - Novadi'!$W$26</f>
        <v>781440</v>
      </c>
      <c r="D159" s="1"/>
      <c r="E159" s="12">
        <f t="shared" ref="E159:J159" si="512">$C159</f>
        <v>781440</v>
      </c>
      <c r="F159" s="12">
        <f t="shared" si="512"/>
        <v>781440</v>
      </c>
      <c r="G159" s="12">
        <f t="shared" si="512"/>
        <v>781440</v>
      </c>
      <c r="H159" s="12">
        <f t="shared" si="512"/>
        <v>781440</v>
      </c>
      <c r="I159" s="12">
        <f t="shared" si="512"/>
        <v>781440</v>
      </c>
      <c r="J159" s="12">
        <f t="shared" si="512"/>
        <v>781440</v>
      </c>
      <c r="K159" s="12">
        <f t="shared" ref="K159:X159" si="513">$C159</f>
        <v>781440</v>
      </c>
      <c r="L159" s="12">
        <f t="shared" si="513"/>
        <v>781440</v>
      </c>
      <c r="M159" s="12">
        <f t="shared" si="513"/>
        <v>781440</v>
      </c>
      <c r="N159" s="12">
        <f t="shared" si="513"/>
        <v>781440</v>
      </c>
      <c r="O159" s="12">
        <f t="shared" si="513"/>
        <v>781440</v>
      </c>
      <c r="P159" s="12">
        <f t="shared" si="513"/>
        <v>781440</v>
      </c>
      <c r="Q159" s="12">
        <f t="shared" si="513"/>
        <v>781440</v>
      </c>
      <c r="R159" s="12">
        <f t="shared" si="513"/>
        <v>781440</v>
      </c>
      <c r="S159" s="12">
        <f t="shared" si="513"/>
        <v>781440</v>
      </c>
      <c r="T159" s="12">
        <f t="shared" si="513"/>
        <v>781440</v>
      </c>
      <c r="U159" s="12">
        <f t="shared" si="513"/>
        <v>781440</v>
      </c>
      <c r="V159" s="12">
        <f t="shared" si="513"/>
        <v>781440</v>
      </c>
      <c r="W159" s="12">
        <f t="shared" si="513"/>
        <v>781440</v>
      </c>
      <c r="X159" s="12">
        <f t="shared" si="513"/>
        <v>781440</v>
      </c>
    </row>
    <row r="160" spans="1:27" ht="15" thickBot="1" x14ac:dyDescent="0.35">
      <c r="A160" s="2"/>
      <c r="B160" s="2" t="s">
        <v>9</v>
      </c>
      <c r="C160" s="2"/>
      <c r="D160" s="2"/>
      <c r="E160" s="12">
        <f t="shared" ref="E160:X160" si="514">E159/E$3</f>
        <v>744228.57142857136</v>
      </c>
      <c r="F160" s="12">
        <f t="shared" si="514"/>
        <v>708789.11564625846</v>
      </c>
      <c r="G160" s="12">
        <f t="shared" si="514"/>
        <v>675037.25299643655</v>
      </c>
      <c r="H160" s="12">
        <f t="shared" si="514"/>
        <v>642892.62190136814</v>
      </c>
      <c r="I160" s="12">
        <f t="shared" si="514"/>
        <v>612278.68752511241</v>
      </c>
      <c r="J160" s="12">
        <f t="shared" si="514"/>
        <v>583122.55954772618</v>
      </c>
      <c r="K160" s="12">
        <f t="shared" si="514"/>
        <v>555354.81861688197</v>
      </c>
      <c r="L160" s="12">
        <f t="shared" si="514"/>
        <v>528909.35106369713</v>
      </c>
      <c r="M160" s="12">
        <f t="shared" si="514"/>
        <v>503723.19148923538</v>
      </c>
      <c r="N160" s="12">
        <f t="shared" si="514"/>
        <v>479736.37284689082</v>
      </c>
      <c r="O160" s="12">
        <f t="shared" si="514"/>
        <v>456891.78366370552</v>
      </c>
      <c r="P160" s="12">
        <f t="shared" si="514"/>
        <v>435135.03206067189</v>
      </c>
      <c r="Q160" s="12">
        <f t="shared" si="514"/>
        <v>414414.31624825893</v>
      </c>
      <c r="R160" s="12">
        <f t="shared" si="514"/>
        <v>394680.301188818</v>
      </c>
      <c r="S160" s="12">
        <f t="shared" si="514"/>
        <v>375886.00113220757</v>
      </c>
      <c r="T160" s="12">
        <f t="shared" si="514"/>
        <v>357986.66774495959</v>
      </c>
      <c r="U160" s="12">
        <f t="shared" si="514"/>
        <v>340939.68356662814</v>
      </c>
      <c r="V160" s="12">
        <f t="shared" si="514"/>
        <v>324704.46053964586</v>
      </c>
      <c r="W160" s="12">
        <f t="shared" si="514"/>
        <v>309242.34337109129</v>
      </c>
      <c r="X160" s="12">
        <f t="shared" si="514"/>
        <v>294516.5174962774</v>
      </c>
      <c r="Z160" s="5"/>
      <c r="AA160" s="4"/>
    </row>
    <row r="161" spans="1:27" ht="15.6" thickTop="1" thickBot="1" x14ac:dyDescent="0.35">
      <c r="A161" s="2"/>
      <c r="B161" s="2" t="s">
        <v>10</v>
      </c>
      <c r="C161" s="7">
        <f>X161</f>
        <v>9738469.6500744428</v>
      </c>
      <c r="D161" s="2"/>
      <c r="E161" s="12">
        <f>E160</f>
        <v>744228.57142857136</v>
      </c>
      <c r="F161" s="12">
        <f t="shared" ref="F161:X161" si="515">E161+F160</f>
        <v>1453017.6870748298</v>
      </c>
      <c r="G161" s="12">
        <f t="shared" si="515"/>
        <v>2128054.9400712661</v>
      </c>
      <c r="H161" s="12">
        <f t="shared" si="515"/>
        <v>2770947.5619726344</v>
      </c>
      <c r="I161" s="12">
        <f t="shared" si="515"/>
        <v>3383226.249497747</v>
      </c>
      <c r="J161" s="12">
        <f t="shared" si="515"/>
        <v>3966348.8090454731</v>
      </c>
      <c r="K161" s="12">
        <f t="shared" si="515"/>
        <v>4521703.6276623551</v>
      </c>
      <c r="L161" s="12">
        <f t="shared" si="515"/>
        <v>5050612.9787260517</v>
      </c>
      <c r="M161" s="12">
        <f t="shared" si="515"/>
        <v>5554336.1702152872</v>
      </c>
      <c r="N161" s="12">
        <f t="shared" si="515"/>
        <v>6034072.5430621784</v>
      </c>
      <c r="O161" s="12">
        <f t="shared" si="515"/>
        <v>6490964.3267258843</v>
      </c>
      <c r="P161" s="12">
        <f t="shared" si="515"/>
        <v>6926099.3587865559</v>
      </c>
      <c r="Q161" s="12">
        <f t="shared" si="515"/>
        <v>7340513.6750348145</v>
      </c>
      <c r="R161" s="12">
        <f t="shared" si="515"/>
        <v>7735193.9762236327</v>
      </c>
      <c r="S161" s="12">
        <f t="shared" si="515"/>
        <v>8111079.9773558406</v>
      </c>
      <c r="T161" s="12">
        <f t="shared" si="515"/>
        <v>8469066.6451008003</v>
      </c>
      <c r="U161" s="12">
        <f t="shared" si="515"/>
        <v>8810006.3286674283</v>
      </c>
      <c r="V161" s="12">
        <f t="shared" si="515"/>
        <v>9134710.7892070748</v>
      </c>
      <c r="W161" s="12">
        <f t="shared" si="515"/>
        <v>9443953.1325781662</v>
      </c>
      <c r="X161" s="13">
        <f t="shared" si="515"/>
        <v>9738469.6500744428</v>
      </c>
    </row>
    <row r="162" spans="1:27" ht="15" thickTop="1" x14ac:dyDescent="0.3">
      <c r="B162" s="2" t="s">
        <v>126</v>
      </c>
      <c r="C162" s="15">
        <f>'2.scen. - Novadi'!$S$26</f>
        <v>351000</v>
      </c>
      <c r="E162" s="12">
        <f>$C162</f>
        <v>351000</v>
      </c>
      <c r="F162" s="12">
        <f t="shared" ref="F162:X162" si="516">$C162</f>
        <v>351000</v>
      </c>
      <c r="G162" s="12">
        <f t="shared" si="516"/>
        <v>351000</v>
      </c>
      <c r="H162" s="12">
        <f t="shared" si="516"/>
        <v>351000</v>
      </c>
      <c r="I162" s="12">
        <f t="shared" si="516"/>
        <v>351000</v>
      </c>
      <c r="J162" s="12">
        <f t="shared" si="516"/>
        <v>351000</v>
      </c>
      <c r="K162" s="12">
        <f t="shared" si="516"/>
        <v>351000</v>
      </c>
      <c r="L162" s="12">
        <f t="shared" si="516"/>
        <v>351000</v>
      </c>
      <c r="M162" s="12">
        <f t="shared" si="516"/>
        <v>351000</v>
      </c>
      <c r="N162" s="12">
        <f t="shared" si="516"/>
        <v>351000</v>
      </c>
      <c r="O162" s="12">
        <f t="shared" si="516"/>
        <v>351000</v>
      </c>
      <c r="P162" s="12">
        <f t="shared" si="516"/>
        <v>351000</v>
      </c>
      <c r="Q162" s="12">
        <f t="shared" si="516"/>
        <v>351000</v>
      </c>
      <c r="R162" s="12">
        <f t="shared" si="516"/>
        <v>351000</v>
      </c>
      <c r="S162" s="12">
        <f t="shared" si="516"/>
        <v>351000</v>
      </c>
      <c r="T162" s="12">
        <f t="shared" si="516"/>
        <v>351000</v>
      </c>
      <c r="U162" s="12">
        <f t="shared" si="516"/>
        <v>351000</v>
      </c>
      <c r="V162" s="12">
        <f t="shared" si="516"/>
        <v>351000</v>
      </c>
      <c r="W162" s="12">
        <f t="shared" si="516"/>
        <v>351000</v>
      </c>
      <c r="X162" s="12">
        <f t="shared" si="516"/>
        <v>351000</v>
      </c>
    </row>
    <row r="163" spans="1:27" ht="15" thickBot="1" x14ac:dyDescent="0.35">
      <c r="B163" s="2" t="s">
        <v>9</v>
      </c>
      <c r="E163" s="12">
        <f t="shared" ref="E163:X163" si="517">E162/E$3</f>
        <v>334285.71428571426</v>
      </c>
      <c r="F163" s="12">
        <f t="shared" si="517"/>
        <v>318367.3469387755</v>
      </c>
      <c r="G163" s="12">
        <f t="shared" si="517"/>
        <v>303206.99708454806</v>
      </c>
      <c r="H163" s="12">
        <f t="shared" si="517"/>
        <v>288768.56865195051</v>
      </c>
      <c r="I163" s="12">
        <f t="shared" si="517"/>
        <v>275017.68443042907</v>
      </c>
      <c r="J163" s="12">
        <f t="shared" si="517"/>
        <v>261921.60421945623</v>
      </c>
      <c r="K163" s="12">
        <f t="shared" si="517"/>
        <v>249449.1468756726</v>
      </c>
      <c r="L163" s="12">
        <f t="shared" si="517"/>
        <v>237570.61607206913</v>
      </c>
      <c r="M163" s="12">
        <f t="shared" si="517"/>
        <v>226257.72959244679</v>
      </c>
      <c r="N163" s="12">
        <f t="shared" si="517"/>
        <v>215483.55199280646</v>
      </c>
      <c r="O163" s="12">
        <f t="shared" si="517"/>
        <v>205222.43046933948</v>
      </c>
      <c r="P163" s="12">
        <f t="shared" si="517"/>
        <v>195449.93378032328</v>
      </c>
      <c r="Q163" s="12">
        <f t="shared" si="517"/>
        <v>186142.79407649837</v>
      </c>
      <c r="R163" s="12">
        <f t="shared" si="517"/>
        <v>177278.85150142701</v>
      </c>
      <c r="S163" s="12">
        <f t="shared" si="517"/>
        <v>168837.00142993047</v>
      </c>
      <c r="T163" s="12">
        <f t="shared" si="517"/>
        <v>160797.14421898138</v>
      </c>
      <c r="U163" s="12">
        <f t="shared" si="517"/>
        <v>153140.13735141081</v>
      </c>
      <c r="V163" s="12">
        <f t="shared" si="517"/>
        <v>145847.7498584865</v>
      </c>
      <c r="W163" s="12">
        <f t="shared" si="517"/>
        <v>138902.61891284428</v>
      </c>
      <c r="X163" s="12">
        <f t="shared" si="517"/>
        <v>132288.20848842312</v>
      </c>
    </row>
    <row r="164" spans="1:27" ht="15.6" thickTop="1" thickBot="1" x14ac:dyDescent="0.35">
      <c r="B164" s="2" t="s">
        <v>10</v>
      </c>
      <c r="C164" s="7">
        <f>X164</f>
        <v>4374235.8302315325</v>
      </c>
      <c r="E164" s="12">
        <f>E163</f>
        <v>334285.71428571426</v>
      </c>
      <c r="F164" s="12">
        <f>E164+F163</f>
        <v>652653.06122448971</v>
      </c>
      <c r="G164" s="12">
        <f t="shared" ref="G164" si="518">F164+G163</f>
        <v>955860.0583090377</v>
      </c>
      <c r="H164" s="12">
        <f t="shared" ref="H164" si="519">G164+H163</f>
        <v>1244628.6269609882</v>
      </c>
      <c r="I164" s="12">
        <f t="shared" ref="I164" si="520">H164+I163</f>
        <v>1519646.3113914172</v>
      </c>
      <c r="J164" s="12">
        <f t="shared" ref="J164" si="521">I164+J163</f>
        <v>1781567.9156108734</v>
      </c>
      <c r="K164" s="12">
        <f t="shared" ref="K164" si="522">J164+K163</f>
        <v>2031017.0624865459</v>
      </c>
      <c r="L164" s="12">
        <f t="shared" ref="L164" si="523">K164+L163</f>
        <v>2268587.678558615</v>
      </c>
      <c r="M164" s="12">
        <f t="shared" ref="M164" si="524">L164+M163</f>
        <v>2494845.4081510617</v>
      </c>
      <c r="N164" s="12">
        <f t="shared" ref="N164" si="525">M164+N163</f>
        <v>2710328.9601438683</v>
      </c>
      <c r="O164" s="12">
        <f t="shared" ref="O164" si="526">N164+O163</f>
        <v>2915551.3906132076</v>
      </c>
      <c r="P164" s="12">
        <f t="shared" ref="P164" si="527">O164+P163</f>
        <v>3111001.3243935308</v>
      </c>
      <c r="Q164" s="12">
        <f t="shared" ref="Q164" si="528">P164+Q163</f>
        <v>3297144.118470029</v>
      </c>
      <c r="R164" s="12">
        <f t="shared" ref="R164" si="529">Q164+R163</f>
        <v>3474422.9699714561</v>
      </c>
      <c r="S164" s="12">
        <f t="shared" ref="S164" si="530">R164+S163</f>
        <v>3643259.9714013864</v>
      </c>
      <c r="T164" s="12">
        <f t="shared" ref="T164" si="531">S164+T163</f>
        <v>3804057.1156203677</v>
      </c>
      <c r="U164" s="12">
        <f t="shared" ref="U164" si="532">T164+U163</f>
        <v>3957197.2529717786</v>
      </c>
      <c r="V164" s="12">
        <f t="shared" ref="V164" si="533">U164+V163</f>
        <v>4103045.0028302651</v>
      </c>
      <c r="W164" s="12">
        <f t="shared" ref="W164" si="534">V164+W163</f>
        <v>4241947.6217431091</v>
      </c>
      <c r="X164" s="13">
        <f t="shared" ref="X164" si="535">W164+X163</f>
        <v>4374235.8302315325</v>
      </c>
    </row>
    <row r="165" spans="1:27" ht="15" thickTop="1" x14ac:dyDescent="0.3"/>
    <row r="166" spans="1:27" x14ac:dyDescent="0.3">
      <c r="A166" s="2">
        <f>A159+1</f>
        <v>27</v>
      </c>
      <c r="B166" s="2" t="s">
        <v>125</v>
      </c>
      <c r="C166" s="14">
        <f>'2.scen. - Novadi'!$W$27</f>
        <v>1260900</v>
      </c>
      <c r="D166" s="1"/>
      <c r="E166" s="12">
        <f t="shared" ref="E166:J166" si="536">$C166</f>
        <v>1260900</v>
      </c>
      <c r="F166" s="12">
        <f t="shared" si="536"/>
        <v>1260900</v>
      </c>
      <c r="G166" s="12">
        <f t="shared" si="536"/>
        <v>1260900</v>
      </c>
      <c r="H166" s="12">
        <f t="shared" si="536"/>
        <v>1260900</v>
      </c>
      <c r="I166" s="12">
        <f t="shared" si="536"/>
        <v>1260900</v>
      </c>
      <c r="J166" s="12">
        <f t="shared" si="536"/>
        <v>1260900</v>
      </c>
      <c r="K166" s="12">
        <f t="shared" ref="K166:X166" si="537">$C166</f>
        <v>1260900</v>
      </c>
      <c r="L166" s="12">
        <f t="shared" si="537"/>
        <v>1260900</v>
      </c>
      <c r="M166" s="12">
        <f t="shared" si="537"/>
        <v>1260900</v>
      </c>
      <c r="N166" s="12">
        <f t="shared" si="537"/>
        <v>1260900</v>
      </c>
      <c r="O166" s="12">
        <f t="shared" si="537"/>
        <v>1260900</v>
      </c>
      <c r="P166" s="12">
        <f t="shared" si="537"/>
        <v>1260900</v>
      </c>
      <c r="Q166" s="12">
        <f t="shared" si="537"/>
        <v>1260900</v>
      </c>
      <c r="R166" s="12">
        <f t="shared" si="537"/>
        <v>1260900</v>
      </c>
      <c r="S166" s="12">
        <f t="shared" si="537"/>
        <v>1260900</v>
      </c>
      <c r="T166" s="12">
        <f t="shared" si="537"/>
        <v>1260900</v>
      </c>
      <c r="U166" s="12">
        <f t="shared" si="537"/>
        <v>1260900</v>
      </c>
      <c r="V166" s="12">
        <f t="shared" si="537"/>
        <v>1260900</v>
      </c>
      <c r="W166" s="12">
        <f t="shared" si="537"/>
        <v>1260900</v>
      </c>
      <c r="X166" s="12">
        <f t="shared" si="537"/>
        <v>1260900</v>
      </c>
    </row>
    <row r="167" spans="1:27" ht="15" thickBot="1" x14ac:dyDescent="0.35">
      <c r="A167" s="2"/>
      <c r="B167" s="2" t="s">
        <v>9</v>
      </c>
      <c r="C167" s="2"/>
      <c r="D167" s="2"/>
      <c r="E167" s="12">
        <f t="shared" ref="E167:X167" si="538">E166/E$3</f>
        <v>1200857.1428571427</v>
      </c>
      <c r="F167" s="12">
        <f t="shared" si="538"/>
        <v>1143673.469387755</v>
      </c>
      <c r="G167" s="12">
        <f t="shared" si="538"/>
        <v>1089212.827988338</v>
      </c>
      <c r="H167" s="12">
        <f t="shared" si="538"/>
        <v>1037345.5504650838</v>
      </c>
      <c r="I167" s="12">
        <f t="shared" si="538"/>
        <v>987948.14330007974</v>
      </c>
      <c r="J167" s="12">
        <f t="shared" si="538"/>
        <v>940902.99361912347</v>
      </c>
      <c r="K167" s="12">
        <f t="shared" si="538"/>
        <v>896098.08916106995</v>
      </c>
      <c r="L167" s="12">
        <f t="shared" si="538"/>
        <v>853426.75158197142</v>
      </c>
      <c r="M167" s="12">
        <f t="shared" si="538"/>
        <v>812787.38245902036</v>
      </c>
      <c r="N167" s="12">
        <f t="shared" si="538"/>
        <v>774083.22138954327</v>
      </c>
      <c r="O167" s="12">
        <f t="shared" si="538"/>
        <v>737222.11560908868</v>
      </c>
      <c r="P167" s="12">
        <f t="shared" si="538"/>
        <v>702116.30058008444</v>
      </c>
      <c r="Q167" s="12">
        <f t="shared" si="538"/>
        <v>668682.19102865178</v>
      </c>
      <c r="R167" s="12">
        <f t="shared" si="538"/>
        <v>636840.18193204934</v>
      </c>
      <c r="S167" s="12">
        <f t="shared" si="538"/>
        <v>606514.45898290409</v>
      </c>
      <c r="T167" s="12">
        <f t="shared" si="538"/>
        <v>577632.81807895622</v>
      </c>
      <c r="U167" s="12">
        <f t="shared" si="538"/>
        <v>550126.49340852967</v>
      </c>
      <c r="V167" s="12">
        <f t="shared" si="538"/>
        <v>523929.99372240918</v>
      </c>
      <c r="W167" s="12">
        <f t="shared" si="538"/>
        <v>498980.9464022945</v>
      </c>
      <c r="X167" s="12">
        <f t="shared" si="538"/>
        <v>475219.94895456615</v>
      </c>
      <c r="Z167" s="5"/>
      <c r="AA167" s="4"/>
    </row>
    <row r="168" spans="1:27" ht="15.6" thickTop="1" thickBot="1" x14ac:dyDescent="0.35">
      <c r="A168" s="2"/>
      <c r="B168" s="2" t="s">
        <v>10</v>
      </c>
      <c r="C168" s="7">
        <f>X168</f>
        <v>15713601.020908659</v>
      </c>
      <c r="D168" s="2"/>
      <c r="E168" s="12">
        <f>E167</f>
        <v>1200857.1428571427</v>
      </c>
      <c r="F168" s="12">
        <f t="shared" ref="F168:X168" si="539">E168+F167</f>
        <v>2344530.6122448975</v>
      </c>
      <c r="G168" s="12">
        <f t="shared" si="539"/>
        <v>3433743.4402332352</v>
      </c>
      <c r="H168" s="12">
        <f t="shared" si="539"/>
        <v>4471088.9906983189</v>
      </c>
      <c r="I168" s="12">
        <f t="shared" si="539"/>
        <v>5459037.1339983987</v>
      </c>
      <c r="J168" s="12">
        <f t="shared" si="539"/>
        <v>6399940.1276175221</v>
      </c>
      <c r="K168" s="12">
        <f t="shared" si="539"/>
        <v>7296038.2167785922</v>
      </c>
      <c r="L168" s="12">
        <f t="shared" si="539"/>
        <v>8149464.9683605637</v>
      </c>
      <c r="M168" s="12">
        <f t="shared" si="539"/>
        <v>8962252.350819584</v>
      </c>
      <c r="N168" s="12">
        <f t="shared" si="539"/>
        <v>9736335.5722091272</v>
      </c>
      <c r="O168" s="12">
        <f t="shared" si="539"/>
        <v>10473557.687818216</v>
      </c>
      <c r="P168" s="12">
        <f t="shared" si="539"/>
        <v>11175673.9883983</v>
      </c>
      <c r="Q168" s="12">
        <f t="shared" si="539"/>
        <v>11844356.179426953</v>
      </c>
      <c r="R168" s="12">
        <f t="shared" si="539"/>
        <v>12481196.361359002</v>
      </c>
      <c r="S168" s="12">
        <f t="shared" si="539"/>
        <v>13087710.820341906</v>
      </c>
      <c r="T168" s="12">
        <f t="shared" si="539"/>
        <v>13665343.638420861</v>
      </c>
      <c r="U168" s="12">
        <f t="shared" si="539"/>
        <v>14215470.13182939</v>
      </c>
      <c r="V168" s="12">
        <f t="shared" si="539"/>
        <v>14739400.125551799</v>
      </c>
      <c r="W168" s="12">
        <f t="shared" si="539"/>
        <v>15238381.071954094</v>
      </c>
      <c r="X168" s="13">
        <f t="shared" si="539"/>
        <v>15713601.020908659</v>
      </c>
    </row>
    <row r="169" spans="1:27" ht="15" thickTop="1" x14ac:dyDescent="0.3">
      <c r="B169" s="2" t="s">
        <v>126</v>
      </c>
      <c r="C169" s="15">
        <f>'2.scen. - Novadi'!$S$27</f>
        <v>21600</v>
      </c>
      <c r="E169" s="12">
        <f>$C169</f>
        <v>21600</v>
      </c>
      <c r="F169" s="12">
        <f t="shared" ref="F169:X169" si="540">$C169</f>
        <v>21600</v>
      </c>
      <c r="G169" s="12">
        <f t="shared" si="540"/>
        <v>21600</v>
      </c>
      <c r="H169" s="12">
        <f t="shared" si="540"/>
        <v>21600</v>
      </c>
      <c r="I169" s="12">
        <f t="shared" si="540"/>
        <v>21600</v>
      </c>
      <c r="J169" s="12">
        <f t="shared" si="540"/>
        <v>21600</v>
      </c>
      <c r="K169" s="12">
        <f t="shared" si="540"/>
        <v>21600</v>
      </c>
      <c r="L169" s="12">
        <f t="shared" si="540"/>
        <v>21600</v>
      </c>
      <c r="M169" s="12">
        <f t="shared" si="540"/>
        <v>21600</v>
      </c>
      <c r="N169" s="12">
        <f t="shared" si="540"/>
        <v>21600</v>
      </c>
      <c r="O169" s="12">
        <f t="shared" si="540"/>
        <v>21600</v>
      </c>
      <c r="P169" s="12">
        <f t="shared" si="540"/>
        <v>21600</v>
      </c>
      <c r="Q169" s="12">
        <f t="shared" si="540"/>
        <v>21600</v>
      </c>
      <c r="R169" s="12">
        <f t="shared" si="540"/>
        <v>21600</v>
      </c>
      <c r="S169" s="12">
        <f t="shared" si="540"/>
        <v>21600</v>
      </c>
      <c r="T169" s="12">
        <f t="shared" si="540"/>
        <v>21600</v>
      </c>
      <c r="U169" s="12">
        <f t="shared" si="540"/>
        <v>21600</v>
      </c>
      <c r="V169" s="12">
        <f t="shared" si="540"/>
        <v>21600</v>
      </c>
      <c r="W169" s="12">
        <f t="shared" si="540"/>
        <v>21600</v>
      </c>
      <c r="X169" s="12">
        <f t="shared" si="540"/>
        <v>21600</v>
      </c>
    </row>
    <row r="170" spans="1:27" ht="15" thickBot="1" x14ac:dyDescent="0.35">
      <c r="B170" s="2" t="s">
        <v>9</v>
      </c>
      <c r="E170" s="12">
        <f t="shared" ref="E170:X170" si="541">E169/E$3</f>
        <v>20571.428571428569</v>
      </c>
      <c r="F170" s="12">
        <f t="shared" si="541"/>
        <v>19591.836734693876</v>
      </c>
      <c r="G170" s="12">
        <f t="shared" si="541"/>
        <v>18658.89212827988</v>
      </c>
      <c r="H170" s="12">
        <f t="shared" si="541"/>
        <v>17770.373455504647</v>
      </c>
      <c r="I170" s="12">
        <f t="shared" si="541"/>
        <v>16924.16519571871</v>
      </c>
      <c r="J170" s="12">
        <f t="shared" si="541"/>
        <v>16118.252567351152</v>
      </c>
      <c r="K170" s="12">
        <f t="shared" si="541"/>
        <v>15350.716730810622</v>
      </c>
      <c r="L170" s="12">
        <f t="shared" si="541"/>
        <v>14619.730219819639</v>
      </c>
      <c r="M170" s="12">
        <f t="shared" si="541"/>
        <v>13923.552590304418</v>
      </c>
      <c r="N170" s="12">
        <f t="shared" si="541"/>
        <v>13260.526276480397</v>
      </c>
      <c r="O170" s="12">
        <f t="shared" si="541"/>
        <v>12629.072644267044</v>
      </c>
      <c r="P170" s="12">
        <f t="shared" si="541"/>
        <v>12027.688232635279</v>
      </c>
      <c r="Q170" s="12">
        <f t="shared" si="541"/>
        <v>11454.941173938361</v>
      </c>
      <c r="R170" s="12">
        <f t="shared" si="541"/>
        <v>10909.4677847032</v>
      </c>
      <c r="S170" s="12">
        <f t="shared" si="541"/>
        <v>10389.969318764952</v>
      </c>
      <c r="T170" s="12">
        <f t="shared" si="541"/>
        <v>9895.2088750142393</v>
      </c>
      <c r="U170" s="12">
        <f t="shared" si="541"/>
        <v>9424.0084523945116</v>
      </c>
      <c r="V170" s="12">
        <f t="shared" si="541"/>
        <v>8975.2461451376312</v>
      </c>
      <c r="W170" s="12">
        <f t="shared" si="541"/>
        <v>8547.8534715596488</v>
      </c>
      <c r="X170" s="12">
        <f t="shared" si="541"/>
        <v>8140.8128300568078</v>
      </c>
    </row>
    <row r="171" spans="1:27" ht="15.6" thickTop="1" thickBot="1" x14ac:dyDescent="0.35">
      <c r="B171" s="2" t="s">
        <v>10</v>
      </c>
      <c r="C171" s="7">
        <f>X171</f>
        <v>269183.74339886365</v>
      </c>
      <c r="E171" s="12">
        <f>E170</f>
        <v>20571.428571428569</v>
      </c>
      <c r="F171" s="12">
        <f>E171+F170</f>
        <v>40163.265306122441</v>
      </c>
      <c r="G171" s="12">
        <f t="shared" ref="G171" si="542">F171+G170</f>
        <v>58822.157434402325</v>
      </c>
      <c r="H171" s="12">
        <f t="shared" ref="H171" si="543">G171+H170</f>
        <v>76592.530889906979</v>
      </c>
      <c r="I171" s="12">
        <f t="shared" ref="I171" si="544">H171+I170</f>
        <v>93516.696085625692</v>
      </c>
      <c r="J171" s="12">
        <f t="shared" ref="J171" si="545">I171+J170</f>
        <v>109634.94865297685</v>
      </c>
      <c r="K171" s="12">
        <f t="shared" ref="K171" si="546">J171+K170</f>
        <v>124985.66538378748</v>
      </c>
      <c r="L171" s="12">
        <f t="shared" ref="L171" si="547">K171+L170</f>
        <v>139605.39560360712</v>
      </c>
      <c r="M171" s="12">
        <f t="shared" ref="M171" si="548">L171+M170</f>
        <v>153528.94819391152</v>
      </c>
      <c r="N171" s="12">
        <f t="shared" ref="N171" si="549">M171+N170</f>
        <v>166789.47447039193</v>
      </c>
      <c r="O171" s="12">
        <f t="shared" ref="O171" si="550">N171+O170</f>
        <v>179418.54711465898</v>
      </c>
      <c r="P171" s="12">
        <f t="shared" ref="P171" si="551">O171+P170</f>
        <v>191446.23534729425</v>
      </c>
      <c r="Q171" s="12">
        <f t="shared" ref="Q171" si="552">P171+Q170</f>
        <v>202901.17652123261</v>
      </c>
      <c r="R171" s="12">
        <f t="shared" ref="R171" si="553">Q171+R170</f>
        <v>213810.64430593583</v>
      </c>
      <c r="S171" s="12">
        <f t="shared" ref="S171" si="554">R171+S170</f>
        <v>224200.61362470078</v>
      </c>
      <c r="T171" s="12">
        <f t="shared" ref="T171" si="555">S171+T170</f>
        <v>234095.82249971502</v>
      </c>
      <c r="U171" s="12">
        <f t="shared" ref="U171" si="556">T171+U170</f>
        <v>243519.83095210954</v>
      </c>
      <c r="V171" s="12">
        <f t="shared" ref="V171" si="557">U171+V170</f>
        <v>252495.07709724718</v>
      </c>
      <c r="W171" s="12">
        <f t="shared" ref="W171" si="558">V171+W170</f>
        <v>261042.93056880683</v>
      </c>
      <c r="X171" s="13">
        <f t="shared" ref="X171" si="559">W171+X170</f>
        <v>269183.74339886365</v>
      </c>
    </row>
    <row r="172" spans="1:27" ht="15" thickTop="1" x14ac:dyDescent="0.3"/>
    <row r="173" spans="1:27" x14ac:dyDescent="0.3">
      <c r="A173" s="2">
        <f>A166+1</f>
        <v>28</v>
      </c>
      <c r="B173" s="2" t="s">
        <v>125</v>
      </c>
      <c r="C173" s="14">
        <f>'2.scen. - Novadi'!$W$28</f>
        <v>1182780</v>
      </c>
      <c r="D173" s="1"/>
      <c r="E173" s="12">
        <f t="shared" ref="E173:J173" si="560">$C173</f>
        <v>1182780</v>
      </c>
      <c r="F173" s="12">
        <f t="shared" si="560"/>
        <v>1182780</v>
      </c>
      <c r="G173" s="12">
        <f t="shared" si="560"/>
        <v>1182780</v>
      </c>
      <c r="H173" s="12">
        <f t="shared" si="560"/>
        <v>1182780</v>
      </c>
      <c r="I173" s="12">
        <f t="shared" si="560"/>
        <v>1182780</v>
      </c>
      <c r="J173" s="12">
        <f t="shared" si="560"/>
        <v>1182780</v>
      </c>
      <c r="K173" s="12">
        <f t="shared" ref="K173:X173" si="561">$C173</f>
        <v>1182780</v>
      </c>
      <c r="L173" s="12">
        <f t="shared" si="561"/>
        <v>1182780</v>
      </c>
      <c r="M173" s="12">
        <f t="shared" si="561"/>
        <v>1182780</v>
      </c>
      <c r="N173" s="12">
        <f t="shared" si="561"/>
        <v>1182780</v>
      </c>
      <c r="O173" s="12">
        <f t="shared" si="561"/>
        <v>1182780</v>
      </c>
      <c r="P173" s="12">
        <f t="shared" si="561"/>
        <v>1182780</v>
      </c>
      <c r="Q173" s="12">
        <f t="shared" si="561"/>
        <v>1182780</v>
      </c>
      <c r="R173" s="12">
        <f t="shared" si="561"/>
        <v>1182780</v>
      </c>
      <c r="S173" s="12">
        <f t="shared" si="561"/>
        <v>1182780</v>
      </c>
      <c r="T173" s="12">
        <f t="shared" si="561"/>
        <v>1182780</v>
      </c>
      <c r="U173" s="12">
        <f t="shared" si="561"/>
        <v>1182780</v>
      </c>
      <c r="V173" s="12">
        <f t="shared" si="561"/>
        <v>1182780</v>
      </c>
      <c r="W173" s="12">
        <f t="shared" si="561"/>
        <v>1182780</v>
      </c>
      <c r="X173" s="12">
        <f t="shared" si="561"/>
        <v>1182780</v>
      </c>
    </row>
    <row r="174" spans="1:27" ht="15" thickBot="1" x14ac:dyDescent="0.35">
      <c r="A174" s="2"/>
      <c r="B174" s="2" t="s">
        <v>9</v>
      </c>
      <c r="C174" s="2"/>
      <c r="D174" s="2"/>
      <c r="E174" s="12">
        <f t="shared" ref="E174:X174" si="562">E173/E$3</f>
        <v>1126457.1428571427</v>
      </c>
      <c r="F174" s="12">
        <f t="shared" si="562"/>
        <v>1072816.3265306123</v>
      </c>
      <c r="G174" s="12">
        <f t="shared" si="562"/>
        <v>1021729.8347910591</v>
      </c>
      <c r="H174" s="12">
        <f t="shared" si="562"/>
        <v>973076.03313434194</v>
      </c>
      <c r="I174" s="12">
        <f t="shared" si="562"/>
        <v>926739.07917556376</v>
      </c>
      <c r="J174" s="12">
        <f t="shared" si="562"/>
        <v>882608.64683387021</v>
      </c>
      <c r="K174" s="12">
        <f t="shared" si="562"/>
        <v>840579.6636513049</v>
      </c>
      <c r="L174" s="12">
        <f t="shared" si="562"/>
        <v>800552.06062029034</v>
      </c>
      <c r="M174" s="12">
        <f t="shared" si="562"/>
        <v>762430.53392408602</v>
      </c>
      <c r="N174" s="12">
        <f t="shared" si="562"/>
        <v>726124.31802293914</v>
      </c>
      <c r="O174" s="12">
        <f t="shared" si="562"/>
        <v>691546.96954565623</v>
      </c>
      <c r="P174" s="12">
        <f t="shared" si="562"/>
        <v>658616.1614720535</v>
      </c>
      <c r="Q174" s="12">
        <f t="shared" si="562"/>
        <v>627253.48711624136</v>
      </c>
      <c r="R174" s="12">
        <f t="shared" si="562"/>
        <v>597384.2734440394</v>
      </c>
      <c r="S174" s="12">
        <f t="shared" si="562"/>
        <v>568937.40328003746</v>
      </c>
      <c r="T174" s="12">
        <f t="shared" si="562"/>
        <v>541845.14598098805</v>
      </c>
      <c r="U174" s="12">
        <f t="shared" si="562"/>
        <v>516042.99617236952</v>
      </c>
      <c r="V174" s="12">
        <f t="shared" si="562"/>
        <v>491469.52016416145</v>
      </c>
      <c r="W174" s="12">
        <f t="shared" si="562"/>
        <v>468066.20968015376</v>
      </c>
      <c r="X174" s="12">
        <f t="shared" si="562"/>
        <v>445777.34255252732</v>
      </c>
      <c r="Z174" s="5"/>
      <c r="AA174" s="4"/>
    </row>
    <row r="175" spans="1:27" ht="15.6" thickTop="1" thickBot="1" x14ac:dyDescent="0.35">
      <c r="A175" s="2"/>
      <c r="B175" s="2" t="s">
        <v>10</v>
      </c>
      <c r="C175" s="7">
        <f>X175</f>
        <v>14740053.148949441</v>
      </c>
      <c r="D175" s="2"/>
      <c r="E175" s="12">
        <f>E174</f>
        <v>1126457.1428571427</v>
      </c>
      <c r="F175" s="12">
        <f t="shared" ref="F175:X175" si="563">E175+F174</f>
        <v>2199273.4693877548</v>
      </c>
      <c r="G175" s="12">
        <f t="shared" si="563"/>
        <v>3221003.3041788139</v>
      </c>
      <c r="H175" s="12">
        <f t="shared" si="563"/>
        <v>4194079.3373131556</v>
      </c>
      <c r="I175" s="12">
        <f t="shared" si="563"/>
        <v>5120818.4164887192</v>
      </c>
      <c r="J175" s="12">
        <f t="shared" si="563"/>
        <v>6003427.0633225897</v>
      </c>
      <c r="K175" s="12">
        <f t="shared" si="563"/>
        <v>6844006.726973895</v>
      </c>
      <c r="L175" s="12">
        <f t="shared" si="563"/>
        <v>7644558.7875941852</v>
      </c>
      <c r="M175" s="12">
        <f t="shared" si="563"/>
        <v>8406989.3215182722</v>
      </c>
      <c r="N175" s="12">
        <f t="shared" si="563"/>
        <v>9133113.6395412106</v>
      </c>
      <c r="O175" s="12">
        <f t="shared" si="563"/>
        <v>9824660.6090868674</v>
      </c>
      <c r="P175" s="12">
        <f t="shared" si="563"/>
        <v>10483276.770558922</v>
      </c>
      <c r="Q175" s="12">
        <f t="shared" si="563"/>
        <v>11110530.257675163</v>
      </c>
      <c r="R175" s="12">
        <f t="shared" si="563"/>
        <v>11707914.531119203</v>
      </c>
      <c r="S175" s="12">
        <f t="shared" si="563"/>
        <v>12276851.93439924</v>
      </c>
      <c r="T175" s="12">
        <f t="shared" si="563"/>
        <v>12818697.080380227</v>
      </c>
      <c r="U175" s="12">
        <f t="shared" si="563"/>
        <v>13334740.076552598</v>
      </c>
      <c r="V175" s="12">
        <f t="shared" si="563"/>
        <v>13826209.59671676</v>
      </c>
      <c r="W175" s="12">
        <f t="shared" si="563"/>
        <v>14294275.806396913</v>
      </c>
      <c r="X175" s="13">
        <f t="shared" si="563"/>
        <v>14740053.148949441</v>
      </c>
    </row>
    <row r="176" spans="1:27" ht="15" thickTop="1" x14ac:dyDescent="0.3">
      <c r="B176" s="2" t="s">
        <v>126</v>
      </c>
      <c r="C176" s="15">
        <f>'2.scen. - Novadi'!$S$28</f>
        <v>329400</v>
      </c>
      <c r="E176" s="12">
        <f>$C176</f>
        <v>329400</v>
      </c>
      <c r="F176" s="12">
        <f t="shared" ref="F176:X176" si="564">$C176</f>
        <v>329400</v>
      </c>
      <c r="G176" s="12">
        <f t="shared" si="564"/>
        <v>329400</v>
      </c>
      <c r="H176" s="12">
        <f t="shared" si="564"/>
        <v>329400</v>
      </c>
      <c r="I176" s="12">
        <f t="shared" si="564"/>
        <v>329400</v>
      </c>
      <c r="J176" s="12">
        <f t="shared" si="564"/>
        <v>329400</v>
      </c>
      <c r="K176" s="12">
        <f t="shared" si="564"/>
        <v>329400</v>
      </c>
      <c r="L176" s="12">
        <f t="shared" si="564"/>
        <v>329400</v>
      </c>
      <c r="M176" s="12">
        <f t="shared" si="564"/>
        <v>329400</v>
      </c>
      <c r="N176" s="12">
        <f t="shared" si="564"/>
        <v>329400</v>
      </c>
      <c r="O176" s="12">
        <f t="shared" si="564"/>
        <v>329400</v>
      </c>
      <c r="P176" s="12">
        <f t="shared" si="564"/>
        <v>329400</v>
      </c>
      <c r="Q176" s="12">
        <f t="shared" si="564"/>
        <v>329400</v>
      </c>
      <c r="R176" s="12">
        <f t="shared" si="564"/>
        <v>329400</v>
      </c>
      <c r="S176" s="12">
        <f t="shared" si="564"/>
        <v>329400</v>
      </c>
      <c r="T176" s="12">
        <f t="shared" si="564"/>
        <v>329400</v>
      </c>
      <c r="U176" s="12">
        <f t="shared" si="564"/>
        <v>329400</v>
      </c>
      <c r="V176" s="12">
        <f t="shared" si="564"/>
        <v>329400</v>
      </c>
      <c r="W176" s="12">
        <f t="shared" si="564"/>
        <v>329400</v>
      </c>
      <c r="X176" s="12">
        <f t="shared" si="564"/>
        <v>329400</v>
      </c>
    </row>
    <row r="177" spans="1:27" ht="15" thickBot="1" x14ac:dyDescent="0.35">
      <c r="B177" s="2" t="s">
        <v>9</v>
      </c>
      <c r="E177" s="12">
        <f t="shared" ref="E177:X177" si="565">E176/E$3</f>
        <v>313714.28571428568</v>
      </c>
      <c r="F177" s="12">
        <f t="shared" si="565"/>
        <v>298775.5102040816</v>
      </c>
      <c r="G177" s="12">
        <f t="shared" si="565"/>
        <v>284548.10495626822</v>
      </c>
      <c r="H177" s="12">
        <f t="shared" si="565"/>
        <v>270998.19519644586</v>
      </c>
      <c r="I177" s="12">
        <f t="shared" si="565"/>
        <v>258093.51923471034</v>
      </c>
      <c r="J177" s="12">
        <f t="shared" si="565"/>
        <v>245803.35165210508</v>
      </c>
      <c r="K177" s="12">
        <f t="shared" si="565"/>
        <v>234098.43014486198</v>
      </c>
      <c r="L177" s="12">
        <f t="shared" si="565"/>
        <v>222950.88585224948</v>
      </c>
      <c r="M177" s="12">
        <f t="shared" si="565"/>
        <v>212334.17700214236</v>
      </c>
      <c r="N177" s="12">
        <f t="shared" si="565"/>
        <v>202223.02571632605</v>
      </c>
      <c r="O177" s="12">
        <f t="shared" si="565"/>
        <v>192593.35782507242</v>
      </c>
      <c r="P177" s="12">
        <f t="shared" si="565"/>
        <v>183422.24554768801</v>
      </c>
      <c r="Q177" s="12">
        <f t="shared" si="565"/>
        <v>174687.85290256</v>
      </c>
      <c r="R177" s="12">
        <f t="shared" si="565"/>
        <v>166369.38371672379</v>
      </c>
      <c r="S177" s="12">
        <f t="shared" si="565"/>
        <v>158447.03211116552</v>
      </c>
      <c r="T177" s="12">
        <f t="shared" si="565"/>
        <v>150901.93534396714</v>
      </c>
      <c r="U177" s="12">
        <f t="shared" si="565"/>
        <v>143716.1288990163</v>
      </c>
      <c r="V177" s="12">
        <f t="shared" si="565"/>
        <v>136872.50371334888</v>
      </c>
      <c r="W177" s="12">
        <f t="shared" si="565"/>
        <v>130354.76544128465</v>
      </c>
      <c r="X177" s="12">
        <f t="shared" si="565"/>
        <v>124147.39565836631</v>
      </c>
    </row>
    <row r="178" spans="1:27" ht="15.6" thickTop="1" thickBot="1" x14ac:dyDescent="0.35">
      <c r="B178" s="2" t="s">
        <v>10</v>
      </c>
      <c r="C178" s="7">
        <f>X178</f>
        <v>4105052.0868326705</v>
      </c>
      <c r="E178" s="12">
        <f>E177</f>
        <v>313714.28571428568</v>
      </c>
      <c r="F178" s="12">
        <f>E178+F177</f>
        <v>612489.79591836734</v>
      </c>
      <c r="G178" s="12">
        <f t="shared" ref="G178" si="566">F178+G177</f>
        <v>897037.90087463555</v>
      </c>
      <c r="H178" s="12">
        <f t="shared" ref="H178" si="567">G178+H177</f>
        <v>1168036.0960710815</v>
      </c>
      <c r="I178" s="12">
        <f t="shared" ref="I178" si="568">H178+I177</f>
        <v>1426129.6153057918</v>
      </c>
      <c r="J178" s="12">
        <f t="shared" ref="J178" si="569">I178+J177</f>
        <v>1671932.9669578969</v>
      </c>
      <c r="K178" s="12">
        <f t="shared" ref="K178" si="570">J178+K177</f>
        <v>1906031.397102759</v>
      </c>
      <c r="L178" s="12">
        <f t="shared" ref="L178" si="571">K178+L177</f>
        <v>2128982.2829550086</v>
      </c>
      <c r="M178" s="12">
        <f t="shared" ref="M178" si="572">L178+M177</f>
        <v>2341316.4599571507</v>
      </c>
      <c r="N178" s="12">
        <f t="shared" ref="N178" si="573">M178+N177</f>
        <v>2543539.4856734769</v>
      </c>
      <c r="O178" s="12">
        <f t="shared" ref="O178" si="574">N178+O177</f>
        <v>2736132.8434985494</v>
      </c>
      <c r="P178" s="12">
        <f t="shared" ref="P178" si="575">O178+P177</f>
        <v>2919555.0890462375</v>
      </c>
      <c r="Q178" s="12">
        <f t="shared" ref="Q178" si="576">P178+Q177</f>
        <v>3094242.9419487976</v>
      </c>
      <c r="R178" s="12">
        <f t="shared" ref="R178" si="577">Q178+R177</f>
        <v>3260612.3256655214</v>
      </c>
      <c r="S178" s="12">
        <f t="shared" ref="S178" si="578">R178+S177</f>
        <v>3419059.357776687</v>
      </c>
      <c r="T178" s="12">
        <f t="shared" ref="T178" si="579">S178+T177</f>
        <v>3569961.2931206543</v>
      </c>
      <c r="U178" s="12">
        <f t="shared" ref="U178" si="580">T178+U177</f>
        <v>3713677.4220196707</v>
      </c>
      <c r="V178" s="12">
        <f t="shared" ref="V178" si="581">U178+V177</f>
        <v>3850549.9257330196</v>
      </c>
      <c r="W178" s="12">
        <f t="shared" ref="W178" si="582">V178+W177</f>
        <v>3980904.6911743041</v>
      </c>
      <c r="X178" s="13">
        <f t="shared" ref="X178" si="583">W178+X177</f>
        <v>4105052.0868326705</v>
      </c>
    </row>
    <row r="179" spans="1:27" ht="15" thickTop="1" x14ac:dyDescent="0.3"/>
    <row r="180" spans="1:27" x14ac:dyDescent="0.3">
      <c r="A180" s="2">
        <f>A173+1</f>
        <v>29</v>
      </c>
      <c r="B180" s="2" t="s">
        <v>125</v>
      </c>
      <c r="C180" s="14">
        <f>'2.scen. - Novadi'!$W$29</f>
        <v>248340</v>
      </c>
      <c r="D180" s="1"/>
      <c r="E180" s="12">
        <f t="shared" ref="E180:J180" si="584">$C180</f>
        <v>248340</v>
      </c>
      <c r="F180" s="12">
        <f t="shared" si="584"/>
        <v>248340</v>
      </c>
      <c r="G180" s="12">
        <f t="shared" si="584"/>
        <v>248340</v>
      </c>
      <c r="H180" s="12">
        <f t="shared" si="584"/>
        <v>248340</v>
      </c>
      <c r="I180" s="12">
        <f t="shared" si="584"/>
        <v>248340</v>
      </c>
      <c r="J180" s="12">
        <f t="shared" si="584"/>
        <v>248340</v>
      </c>
      <c r="K180" s="12">
        <f t="shared" ref="K180:X180" si="585">$C180</f>
        <v>248340</v>
      </c>
      <c r="L180" s="12">
        <f t="shared" si="585"/>
        <v>248340</v>
      </c>
      <c r="M180" s="12">
        <f t="shared" si="585"/>
        <v>248340</v>
      </c>
      <c r="N180" s="12">
        <f t="shared" si="585"/>
        <v>248340</v>
      </c>
      <c r="O180" s="12">
        <f t="shared" si="585"/>
        <v>248340</v>
      </c>
      <c r="P180" s="12">
        <f t="shared" si="585"/>
        <v>248340</v>
      </c>
      <c r="Q180" s="12">
        <f t="shared" si="585"/>
        <v>248340</v>
      </c>
      <c r="R180" s="12">
        <f t="shared" si="585"/>
        <v>248340</v>
      </c>
      <c r="S180" s="12">
        <f t="shared" si="585"/>
        <v>248340</v>
      </c>
      <c r="T180" s="12">
        <f t="shared" si="585"/>
        <v>248340</v>
      </c>
      <c r="U180" s="12">
        <f t="shared" si="585"/>
        <v>248340</v>
      </c>
      <c r="V180" s="12">
        <f t="shared" si="585"/>
        <v>248340</v>
      </c>
      <c r="W180" s="12">
        <f t="shared" si="585"/>
        <v>248340</v>
      </c>
      <c r="X180" s="12">
        <f t="shared" si="585"/>
        <v>248340</v>
      </c>
    </row>
    <row r="181" spans="1:27" ht="15" thickBot="1" x14ac:dyDescent="0.35">
      <c r="A181" s="2"/>
      <c r="B181" s="2" t="s">
        <v>9</v>
      </c>
      <c r="C181" s="2"/>
      <c r="D181" s="2"/>
      <c r="E181" s="12">
        <f t="shared" ref="E181:X181" si="586">E180/E$3</f>
        <v>236514.28571428571</v>
      </c>
      <c r="F181" s="12">
        <f t="shared" si="586"/>
        <v>225251.7006802721</v>
      </c>
      <c r="G181" s="12">
        <f t="shared" si="586"/>
        <v>214525.42921930674</v>
      </c>
      <c r="H181" s="12">
        <f t="shared" si="586"/>
        <v>204309.93258981593</v>
      </c>
      <c r="I181" s="12">
        <f t="shared" si="586"/>
        <v>194580.88818077705</v>
      </c>
      <c r="J181" s="12">
        <f t="shared" si="586"/>
        <v>185315.13160074005</v>
      </c>
      <c r="K181" s="12">
        <f t="shared" si="586"/>
        <v>176490.60152451432</v>
      </c>
      <c r="L181" s="12">
        <f t="shared" si="586"/>
        <v>168086.28716620413</v>
      </c>
      <c r="M181" s="12">
        <f t="shared" si="586"/>
        <v>160082.17825352773</v>
      </c>
      <c r="N181" s="12">
        <f t="shared" si="586"/>
        <v>152459.21738431213</v>
      </c>
      <c r="O181" s="12">
        <f t="shared" si="586"/>
        <v>145199.25465172582</v>
      </c>
      <c r="P181" s="12">
        <f t="shared" si="586"/>
        <v>138285.00443021505</v>
      </c>
      <c r="Q181" s="12">
        <f t="shared" si="586"/>
        <v>131700.00421925244</v>
      </c>
      <c r="R181" s="12">
        <f t="shared" si="586"/>
        <v>125428.57544690707</v>
      </c>
      <c r="S181" s="12">
        <f t="shared" si="586"/>
        <v>119455.78613991148</v>
      </c>
      <c r="T181" s="12">
        <f t="shared" si="586"/>
        <v>113767.41537134426</v>
      </c>
      <c r="U181" s="12">
        <f t="shared" si="586"/>
        <v>108349.91940128023</v>
      </c>
      <c r="V181" s="12">
        <f t="shared" si="586"/>
        <v>103190.3994297907</v>
      </c>
      <c r="W181" s="12">
        <f t="shared" si="586"/>
        <v>98276.570885514957</v>
      </c>
      <c r="X181" s="12">
        <f t="shared" si="586"/>
        <v>93596.734176680911</v>
      </c>
      <c r="Z181" s="5"/>
      <c r="AA181" s="4"/>
    </row>
    <row r="182" spans="1:27" ht="15.6" thickTop="1" thickBot="1" x14ac:dyDescent="0.35">
      <c r="A182" s="2"/>
      <c r="B182" s="2" t="s">
        <v>10</v>
      </c>
      <c r="C182" s="7">
        <f>X182</f>
        <v>3094865.3164663785</v>
      </c>
      <c r="D182" s="2"/>
      <c r="E182" s="12">
        <f>E181</f>
        <v>236514.28571428571</v>
      </c>
      <c r="F182" s="12">
        <f t="shared" ref="F182:X182" si="587">E182+F181</f>
        <v>461765.98639455781</v>
      </c>
      <c r="G182" s="12">
        <f t="shared" si="587"/>
        <v>676291.41561386455</v>
      </c>
      <c r="H182" s="12">
        <f t="shared" si="587"/>
        <v>880601.34820368048</v>
      </c>
      <c r="I182" s="12">
        <f t="shared" si="587"/>
        <v>1075182.2363844574</v>
      </c>
      <c r="J182" s="12">
        <f t="shared" si="587"/>
        <v>1260497.3679851976</v>
      </c>
      <c r="K182" s="12">
        <f t="shared" si="587"/>
        <v>1436987.969509712</v>
      </c>
      <c r="L182" s="12">
        <f t="shared" si="587"/>
        <v>1605074.256675916</v>
      </c>
      <c r="M182" s="12">
        <f t="shared" si="587"/>
        <v>1765156.4349294438</v>
      </c>
      <c r="N182" s="12">
        <f t="shared" si="587"/>
        <v>1917615.6523137558</v>
      </c>
      <c r="O182" s="12">
        <f t="shared" si="587"/>
        <v>2062814.9069654816</v>
      </c>
      <c r="P182" s="12">
        <f t="shared" si="587"/>
        <v>2201099.9113956965</v>
      </c>
      <c r="Q182" s="12">
        <f t="shared" si="587"/>
        <v>2332799.9156149491</v>
      </c>
      <c r="R182" s="12">
        <f t="shared" si="587"/>
        <v>2458228.491061856</v>
      </c>
      <c r="S182" s="12">
        <f t="shared" si="587"/>
        <v>2577684.2772017675</v>
      </c>
      <c r="T182" s="12">
        <f t="shared" si="587"/>
        <v>2691451.692573112</v>
      </c>
      <c r="U182" s="12">
        <f t="shared" si="587"/>
        <v>2799801.6119743921</v>
      </c>
      <c r="V182" s="12">
        <f t="shared" si="587"/>
        <v>2902992.0114041828</v>
      </c>
      <c r="W182" s="12">
        <f t="shared" si="587"/>
        <v>3001268.5822896976</v>
      </c>
      <c r="X182" s="13">
        <f t="shared" si="587"/>
        <v>3094865.3164663785</v>
      </c>
    </row>
    <row r="183" spans="1:27" ht="15" thickTop="1" x14ac:dyDescent="0.3">
      <c r="B183" s="2" t="s">
        <v>126</v>
      </c>
      <c r="C183" s="15">
        <f>'2.scen. - Novadi'!$S$29</f>
        <v>21600</v>
      </c>
      <c r="E183" s="12">
        <f>$C183</f>
        <v>21600</v>
      </c>
      <c r="F183" s="12">
        <f t="shared" ref="F183:X183" si="588">$C183</f>
        <v>21600</v>
      </c>
      <c r="G183" s="12">
        <f t="shared" si="588"/>
        <v>21600</v>
      </c>
      <c r="H183" s="12">
        <f t="shared" si="588"/>
        <v>21600</v>
      </c>
      <c r="I183" s="12">
        <f t="shared" si="588"/>
        <v>21600</v>
      </c>
      <c r="J183" s="12">
        <f t="shared" si="588"/>
        <v>21600</v>
      </c>
      <c r="K183" s="12">
        <f t="shared" si="588"/>
        <v>21600</v>
      </c>
      <c r="L183" s="12">
        <f t="shared" si="588"/>
        <v>21600</v>
      </c>
      <c r="M183" s="12">
        <f t="shared" si="588"/>
        <v>21600</v>
      </c>
      <c r="N183" s="12">
        <f t="shared" si="588"/>
        <v>21600</v>
      </c>
      <c r="O183" s="12">
        <f t="shared" si="588"/>
        <v>21600</v>
      </c>
      <c r="P183" s="12">
        <f t="shared" si="588"/>
        <v>21600</v>
      </c>
      <c r="Q183" s="12">
        <f t="shared" si="588"/>
        <v>21600</v>
      </c>
      <c r="R183" s="12">
        <f t="shared" si="588"/>
        <v>21600</v>
      </c>
      <c r="S183" s="12">
        <f t="shared" si="588"/>
        <v>21600</v>
      </c>
      <c r="T183" s="12">
        <f t="shared" si="588"/>
        <v>21600</v>
      </c>
      <c r="U183" s="12">
        <f t="shared" si="588"/>
        <v>21600</v>
      </c>
      <c r="V183" s="12">
        <f t="shared" si="588"/>
        <v>21600</v>
      </c>
      <c r="W183" s="12">
        <f t="shared" si="588"/>
        <v>21600</v>
      </c>
      <c r="X183" s="12">
        <f t="shared" si="588"/>
        <v>21600</v>
      </c>
    </row>
    <row r="184" spans="1:27" ht="15" thickBot="1" x14ac:dyDescent="0.35">
      <c r="B184" s="2" t="s">
        <v>9</v>
      </c>
      <c r="E184" s="12">
        <f t="shared" ref="E184:X184" si="589">E183/E$3</f>
        <v>20571.428571428569</v>
      </c>
      <c r="F184" s="12">
        <f t="shared" si="589"/>
        <v>19591.836734693876</v>
      </c>
      <c r="G184" s="12">
        <f t="shared" si="589"/>
        <v>18658.89212827988</v>
      </c>
      <c r="H184" s="12">
        <f t="shared" si="589"/>
        <v>17770.373455504647</v>
      </c>
      <c r="I184" s="12">
        <f t="shared" si="589"/>
        <v>16924.16519571871</v>
      </c>
      <c r="J184" s="12">
        <f t="shared" si="589"/>
        <v>16118.252567351152</v>
      </c>
      <c r="K184" s="12">
        <f t="shared" si="589"/>
        <v>15350.716730810622</v>
      </c>
      <c r="L184" s="12">
        <f t="shared" si="589"/>
        <v>14619.730219819639</v>
      </c>
      <c r="M184" s="12">
        <f t="shared" si="589"/>
        <v>13923.552590304418</v>
      </c>
      <c r="N184" s="12">
        <f t="shared" si="589"/>
        <v>13260.526276480397</v>
      </c>
      <c r="O184" s="12">
        <f t="shared" si="589"/>
        <v>12629.072644267044</v>
      </c>
      <c r="P184" s="12">
        <f t="shared" si="589"/>
        <v>12027.688232635279</v>
      </c>
      <c r="Q184" s="12">
        <f t="shared" si="589"/>
        <v>11454.941173938361</v>
      </c>
      <c r="R184" s="12">
        <f t="shared" si="589"/>
        <v>10909.4677847032</v>
      </c>
      <c r="S184" s="12">
        <f t="shared" si="589"/>
        <v>10389.969318764952</v>
      </c>
      <c r="T184" s="12">
        <f t="shared" si="589"/>
        <v>9895.2088750142393</v>
      </c>
      <c r="U184" s="12">
        <f t="shared" si="589"/>
        <v>9424.0084523945116</v>
      </c>
      <c r="V184" s="12">
        <f t="shared" si="589"/>
        <v>8975.2461451376312</v>
      </c>
      <c r="W184" s="12">
        <f t="shared" si="589"/>
        <v>8547.8534715596488</v>
      </c>
      <c r="X184" s="12">
        <f t="shared" si="589"/>
        <v>8140.8128300568078</v>
      </c>
    </row>
    <row r="185" spans="1:27" ht="15.6" thickTop="1" thickBot="1" x14ac:dyDescent="0.35">
      <c r="B185" s="2" t="s">
        <v>10</v>
      </c>
      <c r="C185" s="7">
        <f>X185</f>
        <v>269183.74339886365</v>
      </c>
      <c r="E185" s="12">
        <f>E184</f>
        <v>20571.428571428569</v>
      </c>
      <c r="F185" s="12">
        <f>E185+F184</f>
        <v>40163.265306122441</v>
      </c>
      <c r="G185" s="12">
        <f t="shared" ref="G185" si="590">F185+G184</f>
        <v>58822.157434402325</v>
      </c>
      <c r="H185" s="12">
        <f t="shared" ref="H185" si="591">G185+H184</f>
        <v>76592.530889906979</v>
      </c>
      <c r="I185" s="12">
        <f t="shared" ref="I185" si="592">H185+I184</f>
        <v>93516.696085625692</v>
      </c>
      <c r="J185" s="12">
        <f t="shared" ref="J185" si="593">I185+J184</f>
        <v>109634.94865297685</v>
      </c>
      <c r="K185" s="12">
        <f t="shared" ref="K185" si="594">J185+K184</f>
        <v>124985.66538378748</v>
      </c>
      <c r="L185" s="12">
        <f t="shared" ref="L185" si="595">K185+L184</f>
        <v>139605.39560360712</v>
      </c>
      <c r="M185" s="12">
        <f t="shared" ref="M185" si="596">L185+M184</f>
        <v>153528.94819391152</v>
      </c>
      <c r="N185" s="12">
        <f t="shared" ref="N185" si="597">M185+N184</f>
        <v>166789.47447039193</v>
      </c>
      <c r="O185" s="12">
        <f t="shared" ref="O185" si="598">N185+O184</f>
        <v>179418.54711465898</v>
      </c>
      <c r="P185" s="12">
        <f t="shared" ref="P185" si="599">O185+P184</f>
        <v>191446.23534729425</v>
      </c>
      <c r="Q185" s="12">
        <f t="shared" ref="Q185" si="600">P185+Q184</f>
        <v>202901.17652123261</v>
      </c>
      <c r="R185" s="12">
        <f t="shared" ref="R185" si="601">Q185+R184</f>
        <v>213810.64430593583</v>
      </c>
      <c r="S185" s="12">
        <f t="shared" ref="S185" si="602">R185+S184</f>
        <v>224200.61362470078</v>
      </c>
      <c r="T185" s="12">
        <f t="shared" ref="T185" si="603">S185+T184</f>
        <v>234095.82249971502</v>
      </c>
      <c r="U185" s="12">
        <f t="shared" ref="U185" si="604">T185+U184</f>
        <v>243519.83095210954</v>
      </c>
      <c r="V185" s="12">
        <f t="shared" ref="V185" si="605">U185+V184</f>
        <v>252495.07709724718</v>
      </c>
      <c r="W185" s="12">
        <f t="shared" ref="W185" si="606">V185+W184</f>
        <v>261042.93056880683</v>
      </c>
      <c r="X185" s="13">
        <f t="shared" ref="X185" si="607">W185+X184</f>
        <v>269183.74339886365</v>
      </c>
    </row>
    <row r="186" spans="1:27" ht="15" thickTop="1" x14ac:dyDescent="0.3"/>
    <row r="187" spans="1:27" x14ac:dyDescent="0.3">
      <c r="A187" s="2">
        <f>A180+1</f>
        <v>30</v>
      </c>
      <c r="B187" s="2" t="s">
        <v>125</v>
      </c>
      <c r="C187" s="14">
        <f>'2.scen. - Novadi'!$W$30</f>
        <v>442140</v>
      </c>
      <c r="D187" s="1"/>
      <c r="E187" s="12">
        <f t="shared" ref="E187:J187" si="608">$C187</f>
        <v>442140</v>
      </c>
      <c r="F187" s="12">
        <f t="shared" si="608"/>
        <v>442140</v>
      </c>
      <c r="G187" s="12">
        <f t="shared" si="608"/>
        <v>442140</v>
      </c>
      <c r="H187" s="12">
        <f t="shared" si="608"/>
        <v>442140</v>
      </c>
      <c r="I187" s="12">
        <f t="shared" si="608"/>
        <v>442140</v>
      </c>
      <c r="J187" s="12">
        <f t="shared" si="608"/>
        <v>442140</v>
      </c>
      <c r="K187" s="12">
        <f t="shared" ref="K187:X187" si="609">$C187</f>
        <v>442140</v>
      </c>
      <c r="L187" s="12">
        <f t="shared" si="609"/>
        <v>442140</v>
      </c>
      <c r="M187" s="12">
        <f t="shared" si="609"/>
        <v>442140</v>
      </c>
      <c r="N187" s="12">
        <f t="shared" si="609"/>
        <v>442140</v>
      </c>
      <c r="O187" s="12">
        <f t="shared" si="609"/>
        <v>442140</v>
      </c>
      <c r="P187" s="12">
        <f t="shared" si="609"/>
        <v>442140</v>
      </c>
      <c r="Q187" s="12">
        <f t="shared" si="609"/>
        <v>442140</v>
      </c>
      <c r="R187" s="12">
        <f t="shared" si="609"/>
        <v>442140</v>
      </c>
      <c r="S187" s="12">
        <f t="shared" si="609"/>
        <v>442140</v>
      </c>
      <c r="T187" s="12">
        <f t="shared" si="609"/>
        <v>442140</v>
      </c>
      <c r="U187" s="12">
        <f t="shared" si="609"/>
        <v>442140</v>
      </c>
      <c r="V187" s="12">
        <f t="shared" si="609"/>
        <v>442140</v>
      </c>
      <c r="W187" s="12">
        <f t="shared" si="609"/>
        <v>442140</v>
      </c>
      <c r="X187" s="12">
        <f t="shared" si="609"/>
        <v>442140</v>
      </c>
    </row>
    <row r="188" spans="1:27" ht="15" thickBot="1" x14ac:dyDescent="0.35">
      <c r="A188" s="2"/>
      <c r="B188" s="2" t="s">
        <v>9</v>
      </c>
      <c r="C188" s="2"/>
      <c r="D188" s="2"/>
      <c r="E188" s="12">
        <f t="shared" ref="E188:X188" si="610">E187/E$3</f>
        <v>421085.71428571426</v>
      </c>
      <c r="F188" s="12">
        <f t="shared" si="610"/>
        <v>401034.01360544219</v>
      </c>
      <c r="G188" s="12">
        <f t="shared" si="610"/>
        <v>381937.15581470681</v>
      </c>
      <c r="H188" s="12">
        <f t="shared" si="610"/>
        <v>363749.6722044826</v>
      </c>
      <c r="I188" s="12">
        <f t="shared" si="610"/>
        <v>346428.25924236438</v>
      </c>
      <c r="J188" s="12">
        <f t="shared" si="610"/>
        <v>329931.67546891846</v>
      </c>
      <c r="K188" s="12">
        <f t="shared" si="610"/>
        <v>314220.64330373186</v>
      </c>
      <c r="L188" s="12">
        <f t="shared" si="610"/>
        <v>299257.75552736368</v>
      </c>
      <c r="M188" s="12">
        <f t="shared" si="610"/>
        <v>285007.3862165368</v>
      </c>
      <c r="N188" s="12">
        <f t="shared" si="610"/>
        <v>271435.60592051124</v>
      </c>
      <c r="O188" s="12">
        <f t="shared" si="610"/>
        <v>258510.10087667737</v>
      </c>
      <c r="P188" s="12">
        <f t="shared" si="610"/>
        <v>246200.09607302604</v>
      </c>
      <c r="Q188" s="12">
        <f t="shared" si="610"/>
        <v>234476.28197431049</v>
      </c>
      <c r="R188" s="12">
        <f t="shared" si="610"/>
        <v>223310.74473743857</v>
      </c>
      <c r="S188" s="12">
        <f t="shared" si="610"/>
        <v>212676.89974994145</v>
      </c>
      <c r="T188" s="12">
        <f t="shared" si="610"/>
        <v>202549.42833327758</v>
      </c>
      <c r="U188" s="12">
        <f t="shared" si="610"/>
        <v>192904.21746026434</v>
      </c>
      <c r="V188" s="12">
        <f t="shared" si="610"/>
        <v>183718.3023431089</v>
      </c>
      <c r="W188" s="12">
        <f t="shared" si="610"/>
        <v>174969.8117553418</v>
      </c>
      <c r="X188" s="12">
        <f t="shared" si="610"/>
        <v>166637.91595746839</v>
      </c>
      <c r="Z188" s="5"/>
      <c r="AA188" s="4"/>
    </row>
    <row r="189" spans="1:27" ht="15.6" thickTop="1" thickBot="1" x14ac:dyDescent="0.35">
      <c r="A189" s="2"/>
      <c r="B189" s="2" t="s">
        <v>10</v>
      </c>
      <c r="C189" s="7">
        <f>X189</f>
        <v>5510041.6808506269</v>
      </c>
      <c r="D189" s="2"/>
      <c r="E189" s="12">
        <f>E188</f>
        <v>421085.71428571426</v>
      </c>
      <c r="F189" s="12">
        <f t="shared" ref="F189:X189" si="611">E189+F188</f>
        <v>822119.72789115645</v>
      </c>
      <c r="G189" s="12">
        <f t="shared" si="611"/>
        <v>1204056.8837058633</v>
      </c>
      <c r="H189" s="12">
        <f t="shared" si="611"/>
        <v>1567806.5559103459</v>
      </c>
      <c r="I189" s="12">
        <f t="shared" si="611"/>
        <v>1914234.8151527103</v>
      </c>
      <c r="J189" s="12">
        <f t="shared" si="611"/>
        <v>2244166.4906216287</v>
      </c>
      <c r="K189" s="12">
        <f t="shared" si="611"/>
        <v>2558387.1339253606</v>
      </c>
      <c r="L189" s="12">
        <f t="shared" si="611"/>
        <v>2857644.8894527243</v>
      </c>
      <c r="M189" s="12">
        <f t="shared" si="611"/>
        <v>3142652.2756692609</v>
      </c>
      <c r="N189" s="12">
        <f t="shared" si="611"/>
        <v>3414087.8815897722</v>
      </c>
      <c r="O189" s="12">
        <f t="shared" si="611"/>
        <v>3672597.9824664495</v>
      </c>
      <c r="P189" s="12">
        <f t="shared" si="611"/>
        <v>3918798.0785394753</v>
      </c>
      <c r="Q189" s="12">
        <f t="shared" si="611"/>
        <v>4153274.3605137859</v>
      </c>
      <c r="R189" s="12">
        <f t="shared" si="611"/>
        <v>4376585.1052512247</v>
      </c>
      <c r="S189" s="12">
        <f t="shared" si="611"/>
        <v>4589262.0050011659</v>
      </c>
      <c r="T189" s="12">
        <f t="shared" si="611"/>
        <v>4791811.4333344437</v>
      </c>
      <c r="U189" s="12">
        <f t="shared" si="611"/>
        <v>4984715.6507947082</v>
      </c>
      <c r="V189" s="12">
        <f t="shared" si="611"/>
        <v>5168433.9531378169</v>
      </c>
      <c r="W189" s="12">
        <f t="shared" si="611"/>
        <v>5343403.7648931583</v>
      </c>
      <c r="X189" s="13">
        <f t="shared" si="611"/>
        <v>5510041.6808506269</v>
      </c>
    </row>
    <row r="190" spans="1:27" ht="15" thickTop="1" x14ac:dyDescent="0.3">
      <c r="B190" s="2" t="s">
        <v>126</v>
      </c>
      <c r="C190" s="15">
        <f>'2.scen. - Novadi'!$S$30</f>
        <v>129600</v>
      </c>
      <c r="E190" s="12">
        <f>$C190</f>
        <v>129600</v>
      </c>
      <c r="F190" s="12">
        <f t="shared" ref="F190:X190" si="612">$C190</f>
        <v>129600</v>
      </c>
      <c r="G190" s="12">
        <f t="shared" si="612"/>
        <v>129600</v>
      </c>
      <c r="H190" s="12">
        <f t="shared" si="612"/>
        <v>129600</v>
      </c>
      <c r="I190" s="12">
        <f t="shared" si="612"/>
        <v>129600</v>
      </c>
      <c r="J190" s="12">
        <f t="shared" si="612"/>
        <v>129600</v>
      </c>
      <c r="K190" s="12">
        <f t="shared" si="612"/>
        <v>129600</v>
      </c>
      <c r="L190" s="12">
        <f t="shared" si="612"/>
        <v>129600</v>
      </c>
      <c r="M190" s="12">
        <f t="shared" si="612"/>
        <v>129600</v>
      </c>
      <c r="N190" s="12">
        <f t="shared" si="612"/>
        <v>129600</v>
      </c>
      <c r="O190" s="12">
        <f t="shared" si="612"/>
        <v>129600</v>
      </c>
      <c r="P190" s="12">
        <f t="shared" si="612"/>
        <v>129600</v>
      </c>
      <c r="Q190" s="12">
        <f t="shared" si="612"/>
        <v>129600</v>
      </c>
      <c r="R190" s="12">
        <f t="shared" si="612"/>
        <v>129600</v>
      </c>
      <c r="S190" s="12">
        <f t="shared" si="612"/>
        <v>129600</v>
      </c>
      <c r="T190" s="12">
        <f t="shared" si="612"/>
        <v>129600</v>
      </c>
      <c r="U190" s="12">
        <f t="shared" si="612"/>
        <v>129600</v>
      </c>
      <c r="V190" s="12">
        <f t="shared" si="612"/>
        <v>129600</v>
      </c>
      <c r="W190" s="12">
        <f t="shared" si="612"/>
        <v>129600</v>
      </c>
      <c r="X190" s="12">
        <f t="shared" si="612"/>
        <v>129600</v>
      </c>
    </row>
    <row r="191" spans="1:27" ht="15" thickBot="1" x14ac:dyDescent="0.35">
      <c r="B191" s="2" t="s">
        <v>9</v>
      </c>
      <c r="E191" s="12">
        <f t="shared" ref="E191:X191" si="613">E190/E$3</f>
        <v>123428.57142857142</v>
      </c>
      <c r="F191" s="12">
        <f t="shared" si="613"/>
        <v>117551.02040816325</v>
      </c>
      <c r="G191" s="12">
        <f t="shared" si="613"/>
        <v>111953.35276967929</v>
      </c>
      <c r="H191" s="12">
        <f t="shared" si="613"/>
        <v>106622.24073302788</v>
      </c>
      <c r="I191" s="12">
        <f t="shared" si="613"/>
        <v>101544.99117431226</v>
      </c>
      <c r="J191" s="12">
        <f t="shared" si="613"/>
        <v>96709.515404106918</v>
      </c>
      <c r="K191" s="12">
        <f t="shared" si="613"/>
        <v>92104.300384863731</v>
      </c>
      <c r="L191" s="12">
        <f t="shared" si="613"/>
        <v>87718.381318917833</v>
      </c>
      <c r="M191" s="12">
        <f t="shared" si="613"/>
        <v>83541.315541826509</v>
      </c>
      <c r="N191" s="12">
        <f t="shared" si="613"/>
        <v>79563.157658882381</v>
      </c>
      <c r="O191" s="12">
        <f t="shared" si="613"/>
        <v>75774.435865602267</v>
      </c>
      <c r="P191" s="12">
        <f t="shared" si="613"/>
        <v>72166.129395811673</v>
      </c>
      <c r="Q191" s="12">
        <f t="shared" si="613"/>
        <v>68729.647043630161</v>
      </c>
      <c r="R191" s="12">
        <f t="shared" si="613"/>
        <v>65456.806708219199</v>
      </c>
      <c r="S191" s="12">
        <f t="shared" si="613"/>
        <v>62339.815912589707</v>
      </c>
      <c r="T191" s="12">
        <f t="shared" si="613"/>
        <v>59371.253250085436</v>
      </c>
      <c r="U191" s="12">
        <f t="shared" si="613"/>
        <v>56544.050714367069</v>
      </c>
      <c r="V191" s="12">
        <f t="shared" si="613"/>
        <v>53851.476870825783</v>
      </c>
      <c r="W191" s="12">
        <f t="shared" si="613"/>
        <v>51287.120829357889</v>
      </c>
      <c r="X191" s="12">
        <f t="shared" si="613"/>
        <v>48844.876980340843</v>
      </c>
    </row>
    <row r="192" spans="1:27" ht="15.6" thickTop="1" thickBot="1" x14ac:dyDescent="0.35">
      <c r="B192" s="2" t="s">
        <v>10</v>
      </c>
      <c r="C192" s="7">
        <f>X192</f>
        <v>1615102.4603931815</v>
      </c>
      <c r="E192" s="12">
        <f>E191</f>
        <v>123428.57142857142</v>
      </c>
      <c r="F192" s="12">
        <f>E192+F191</f>
        <v>240979.59183673467</v>
      </c>
      <c r="G192" s="12">
        <f t="shared" ref="G192" si="614">F192+G191</f>
        <v>352932.94460641395</v>
      </c>
      <c r="H192" s="12">
        <f t="shared" ref="H192" si="615">G192+H191</f>
        <v>459555.18533944181</v>
      </c>
      <c r="I192" s="12">
        <f t="shared" ref="I192" si="616">H192+I191</f>
        <v>561100.17651375406</v>
      </c>
      <c r="J192" s="12">
        <f t="shared" ref="J192" si="617">I192+J191</f>
        <v>657809.691917861</v>
      </c>
      <c r="K192" s="12">
        <f t="shared" ref="K192" si="618">J192+K191</f>
        <v>749913.99230272474</v>
      </c>
      <c r="L192" s="12">
        <f t="shared" ref="L192" si="619">K192+L191</f>
        <v>837632.37362164259</v>
      </c>
      <c r="M192" s="12">
        <f t="shared" ref="M192" si="620">L192+M191</f>
        <v>921173.68916346913</v>
      </c>
      <c r="N192" s="12">
        <f t="shared" ref="N192" si="621">M192+N191</f>
        <v>1000736.8468223515</v>
      </c>
      <c r="O192" s="12">
        <f t="shared" ref="O192" si="622">N192+O191</f>
        <v>1076511.2826879537</v>
      </c>
      <c r="P192" s="12">
        <f t="shared" ref="P192" si="623">O192+P191</f>
        <v>1148677.4120837653</v>
      </c>
      <c r="Q192" s="12">
        <f t="shared" ref="Q192" si="624">P192+Q191</f>
        <v>1217407.0591273955</v>
      </c>
      <c r="R192" s="12">
        <f t="shared" ref="R192" si="625">Q192+R191</f>
        <v>1282863.8658356147</v>
      </c>
      <c r="S192" s="12">
        <f t="shared" ref="S192" si="626">R192+S191</f>
        <v>1345203.6817482044</v>
      </c>
      <c r="T192" s="12">
        <f t="shared" ref="T192" si="627">S192+T191</f>
        <v>1404574.9349982899</v>
      </c>
      <c r="U192" s="12">
        <f t="shared" ref="U192" si="628">T192+U191</f>
        <v>1461118.985712657</v>
      </c>
      <c r="V192" s="12">
        <f t="shared" ref="V192" si="629">U192+V191</f>
        <v>1514970.4625834827</v>
      </c>
      <c r="W192" s="12">
        <f t="shared" ref="W192" si="630">V192+W191</f>
        <v>1566257.5834128407</v>
      </c>
      <c r="X192" s="13">
        <f t="shared" ref="X192" si="631">W192+X191</f>
        <v>1615102.4603931815</v>
      </c>
    </row>
    <row r="193" spans="1:27" ht="15" thickTop="1" x14ac:dyDescent="0.3"/>
    <row r="194" spans="1:27" x14ac:dyDescent="0.3">
      <c r="A194" s="2">
        <f>A187+1</f>
        <v>31</v>
      </c>
      <c r="B194" s="2" t="s">
        <v>125</v>
      </c>
      <c r="C194" s="14">
        <f>'2.scen. - Novadi'!$W$31</f>
        <v>135900</v>
      </c>
      <c r="D194" s="1"/>
      <c r="E194" s="12">
        <f t="shared" ref="E194:J194" si="632">$C194</f>
        <v>135900</v>
      </c>
      <c r="F194" s="12">
        <f t="shared" si="632"/>
        <v>135900</v>
      </c>
      <c r="G194" s="12">
        <f t="shared" si="632"/>
        <v>135900</v>
      </c>
      <c r="H194" s="12">
        <f t="shared" si="632"/>
        <v>135900</v>
      </c>
      <c r="I194" s="12">
        <f t="shared" si="632"/>
        <v>135900</v>
      </c>
      <c r="J194" s="12">
        <f t="shared" si="632"/>
        <v>135900</v>
      </c>
      <c r="K194" s="12">
        <f t="shared" ref="K194:X194" si="633">$C194</f>
        <v>135900</v>
      </c>
      <c r="L194" s="12">
        <f t="shared" si="633"/>
        <v>135900</v>
      </c>
      <c r="M194" s="12">
        <f t="shared" si="633"/>
        <v>135900</v>
      </c>
      <c r="N194" s="12">
        <f t="shared" si="633"/>
        <v>135900</v>
      </c>
      <c r="O194" s="12">
        <f t="shared" si="633"/>
        <v>135900</v>
      </c>
      <c r="P194" s="12">
        <f t="shared" si="633"/>
        <v>135900</v>
      </c>
      <c r="Q194" s="12">
        <f t="shared" si="633"/>
        <v>135900</v>
      </c>
      <c r="R194" s="12">
        <f t="shared" si="633"/>
        <v>135900</v>
      </c>
      <c r="S194" s="12">
        <f t="shared" si="633"/>
        <v>135900</v>
      </c>
      <c r="T194" s="12">
        <f t="shared" si="633"/>
        <v>135900</v>
      </c>
      <c r="U194" s="12">
        <f t="shared" si="633"/>
        <v>135900</v>
      </c>
      <c r="V194" s="12">
        <f t="shared" si="633"/>
        <v>135900</v>
      </c>
      <c r="W194" s="12">
        <f t="shared" si="633"/>
        <v>135900</v>
      </c>
      <c r="X194" s="12">
        <f t="shared" si="633"/>
        <v>135900</v>
      </c>
    </row>
    <row r="195" spans="1:27" ht="15" thickBot="1" x14ac:dyDescent="0.35">
      <c r="A195" s="2"/>
      <c r="B195" s="2" t="s">
        <v>9</v>
      </c>
      <c r="C195" s="2"/>
      <c r="D195" s="2"/>
      <c r="E195" s="12">
        <f t="shared" ref="E195:X195" si="634">E194/E$3</f>
        <v>129428.57142857142</v>
      </c>
      <c r="F195" s="12">
        <f t="shared" si="634"/>
        <v>123265.30612244898</v>
      </c>
      <c r="G195" s="12">
        <f t="shared" si="634"/>
        <v>117395.52964042759</v>
      </c>
      <c r="H195" s="12">
        <f t="shared" si="634"/>
        <v>111805.26632421675</v>
      </c>
      <c r="I195" s="12">
        <f t="shared" si="634"/>
        <v>106481.20602306355</v>
      </c>
      <c r="J195" s="12">
        <f t="shared" si="634"/>
        <v>101410.67240291767</v>
      </c>
      <c r="K195" s="12">
        <f t="shared" si="634"/>
        <v>96581.59276468349</v>
      </c>
      <c r="L195" s="12">
        <f t="shared" si="634"/>
        <v>91982.469299698554</v>
      </c>
      <c r="M195" s="12">
        <f t="shared" si="634"/>
        <v>87602.351713998622</v>
      </c>
      <c r="N195" s="12">
        <f t="shared" si="634"/>
        <v>83430.811156189171</v>
      </c>
      <c r="O195" s="12">
        <f t="shared" si="634"/>
        <v>79457.915386846827</v>
      </c>
      <c r="P195" s="12">
        <f t="shared" si="634"/>
        <v>75674.205130330301</v>
      </c>
      <c r="Q195" s="12">
        <f t="shared" si="634"/>
        <v>72070.671552695523</v>
      </c>
      <c r="R195" s="12">
        <f t="shared" si="634"/>
        <v>68638.734812090959</v>
      </c>
      <c r="S195" s="12">
        <f t="shared" si="634"/>
        <v>65370.223630562818</v>
      </c>
      <c r="T195" s="12">
        <f t="shared" si="634"/>
        <v>62257.355838631251</v>
      </c>
      <c r="U195" s="12">
        <f t="shared" si="634"/>
        <v>59292.719846315471</v>
      </c>
      <c r="V195" s="12">
        <f t="shared" si="634"/>
        <v>56469.256996490927</v>
      </c>
      <c r="W195" s="12">
        <f t="shared" si="634"/>
        <v>53780.244758562789</v>
      </c>
      <c r="X195" s="12">
        <f t="shared" si="634"/>
        <v>51219.280722440744</v>
      </c>
      <c r="Z195" s="5"/>
      <c r="AA195" s="4"/>
    </row>
    <row r="196" spans="1:27" ht="15.6" thickTop="1" thickBot="1" x14ac:dyDescent="0.35">
      <c r="A196" s="2"/>
      <c r="B196" s="2" t="s">
        <v>10</v>
      </c>
      <c r="C196" s="7">
        <f>X196</f>
        <v>1693614.3855511835</v>
      </c>
      <c r="D196" s="2"/>
      <c r="E196" s="12">
        <f>E195</f>
        <v>129428.57142857142</v>
      </c>
      <c r="F196" s="12">
        <f t="shared" ref="F196:X196" si="635">E196+F195</f>
        <v>252693.87755102041</v>
      </c>
      <c r="G196" s="12">
        <f t="shared" si="635"/>
        <v>370089.40719144803</v>
      </c>
      <c r="H196" s="12">
        <f t="shared" si="635"/>
        <v>481894.67351566476</v>
      </c>
      <c r="I196" s="12">
        <f t="shared" si="635"/>
        <v>588375.87953872827</v>
      </c>
      <c r="J196" s="12">
        <f t="shared" si="635"/>
        <v>689786.55194164591</v>
      </c>
      <c r="K196" s="12">
        <f t="shared" si="635"/>
        <v>786368.14470632945</v>
      </c>
      <c r="L196" s="12">
        <f t="shared" si="635"/>
        <v>878350.61400602804</v>
      </c>
      <c r="M196" s="12">
        <f t="shared" si="635"/>
        <v>965952.96572002664</v>
      </c>
      <c r="N196" s="12">
        <f t="shared" si="635"/>
        <v>1049383.7768762158</v>
      </c>
      <c r="O196" s="12">
        <f t="shared" si="635"/>
        <v>1128841.6922630626</v>
      </c>
      <c r="P196" s="12">
        <f t="shared" si="635"/>
        <v>1204515.8973933929</v>
      </c>
      <c r="Q196" s="12">
        <f t="shared" si="635"/>
        <v>1276586.5689460884</v>
      </c>
      <c r="R196" s="12">
        <f t="shared" si="635"/>
        <v>1345225.3037581793</v>
      </c>
      <c r="S196" s="12">
        <f t="shared" si="635"/>
        <v>1410595.5273887422</v>
      </c>
      <c r="T196" s="12">
        <f t="shared" si="635"/>
        <v>1472852.8832273735</v>
      </c>
      <c r="U196" s="12">
        <f t="shared" si="635"/>
        <v>1532145.6030736889</v>
      </c>
      <c r="V196" s="12">
        <f t="shared" si="635"/>
        <v>1588614.8600701799</v>
      </c>
      <c r="W196" s="12">
        <f t="shared" si="635"/>
        <v>1642395.1048287428</v>
      </c>
      <c r="X196" s="13">
        <f t="shared" si="635"/>
        <v>1693614.3855511835</v>
      </c>
    </row>
    <row r="197" spans="1:27" ht="15" thickTop="1" x14ac:dyDescent="0.3">
      <c r="B197" s="2" t="s">
        <v>126</v>
      </c>
      <c r="C197" s="15">
        <f>'2.scen. - Novadi'!$S$31</f>
        <v>64800</v>
      </c>
      <c r="E197" s="12">
        <f>$C197</f>
        <v>64800</v>
      </c>
      <c r="F197" s="12">
        <f t="shared" ref="F197:X197" si="636">$C197</f>
        <v>64800</v>
      </c>
      <c r="G197" s="12">
        <f t="shared" si="636"/>
        <v>64800</v>
      </c>
      <c r="H197" s="12">
        <f t="shared" si="636"/>
        <v>64800</v>
      </c>
      <c r="I197" s="12">
        <f t="shared" si="636"/>
        <v>64800</v>
      </c>
      <c r="J197" s="12">
        <f t="shared" si="636"/>
        <v>64800</v>
      </c>
      <c r="K197" s="12">
        <f t="shared" si="636"/>
        <v>64800</v>
      </c>
      <c r="L197" s="12">
        <f t="shared" si="636"/>
        <v>64800</v>
      </c>
      <c r="M197" s="12">
        <f t="shared" si="636"/>
        <v>64800</v>
      </c>
      <c r="N197" s="12">
        <f t="shared" si="636"/>
        <v>64800</v>
      </c>
      <c r="O197" s="12">
        <f t="shared" si="636"/>
        <v>64800</v>
      </c>
      <c r="P197" s="12">
        <f t="shared" si="636"/>
        <v>64800</v>
      </c>
      <c r="Q197" s="12">
        <f t="shared" si="636"/>
        <v>64800</v>
      </c>
      <c r="R197" s="12">
        <f t="shared" si="636"/>
        <v>64800</v>
      </c>
      <c r="S197" s="12">
        <f t="shared" si="636"/>
        <v>64800</v>
      </c>
      <c r="T197" s="12">
        <f t="shared" si="636"/>
        <v>64800</v>
      </c>
      <c r="U197" s="12">
        <f t="shared" si="636"/>
        <v>64800</v>
      </c>
      <c r="V197" s="12">
        <f t="shared" si="636"/>
        <v>64800</v>
      </c>
      <c r="W197" s="12">
        <f t="shared" si="636"/>
        <v>64800</v>
      </c>
      <c r="X197" s="12">
        <f t="shared" si="636"/>
        <v>64800</v>
      </c>
    </row>
    <row r="198" spans="1:27" ht="15" thickBot="1" x14ac:dyDescent="0.35">
      <c r="B198" s="2" t="s">
        <v>9</v>
      </c>
      <c r="E198" s="12">
        <f t="shared" ref="E198:X198" si="637">E197/E$3</f>
        <v>61714.28571428571</v>
      </c>
      <c r="F198" s="12">
        <f t="shared" si="637"/>
        <v>58775.510204081627</v>
      </c>
      <c r="G198" s="12">
        <f t="shared" si="637"/>
        <v>55976.676384839644</v>
      </c>
      <c r="H198" s="12">
        <f t="shared" si="637"/>
        <v>53311.12036651394</v>
      </c>
      <c r="I198" s="12">
        <f t="shared" si="637"/>
        <v>50772.495587156132</v>
      </c>
      <c r="J198" s="12">
        <f t="shared" si="637"/>
        <v>48354.757702053459</v>
      </c>
      <c r="K198" s="12">
        <f t="shared" si="637"/>
        <v>46052.150192431865</v>
      </c>
      <c r="L198" s="12">
        <f t="shared" si="637"/>
        <v>43859.190659458916</v>
      </c>
      <c r="M198" s="12">
        <f t="shared" si="637"/>
        <v>41770.657770913254</v>
      </c>
      <c r="N198" s="12">
        <f t="shared" si="637"/>
        <v>39781.57882944119</v>
      </c>
      <c r="O198" s="12">
        <f t="shared" si="637"/>
        <v>37887.217932801133</v>
      </c>
      <c r="P198" s="12">
        <f t="shared" si="637"/>
        <v>36083.064697905837</v>
      </c>
      <c r="Q198" s="12">
        <f t="shared" si="637"/>
        <v>34364.82352181508</v>
      </c>
      <c r="R198" s="12">
        <f t="shared" si="637"/>
        <v>32728.4033541096</v>
      </c>
      <c r="S198" s="12">
        <f t="shared" si="637"/>
        <v>31169.907956294854</v>
      </c>
      <c r="T198" s="12">
        <f t="shared" si="637"/>
        <v>29685.626625042718</v>
      </c>
      <c r="U198" s="12">
        <f t="shared" si="637"/>
        <v>28272.025357183535</v>
      </c>
      <c r="V198" s="12">
        <f t="shared" si="637"/>
        <v>26925.738435412892</v>
      </c>
      <c r="W198" s="12">
        <f t="shared" si="637"/>
        <v>25643.560414678945</v>
      </c>
      <c r="X198" s="12">
        <f t="shared" si="637"/>
        <v>24422.438490170422</v>
      </c>
    </row>
    <row r="199" spans="1:27" ht="15.6" thickTop="1" thickBot="1" x14ac:dyDescent="0.35">
      <c r="B199" s="2" t="s">
        <v>10</v>
      </c>
      <c r="C199" s="7">
        <f>X199</f>
        <v>807551.23019659077</v>
      </c>
      <c r="E199" s="12">
        <f>E198</f>
        <v>61714.28571428571</v>
      </c>
      <c r="F199" s="12">
        <f>E199+F198</f>
        <v>120489.79591836734</v>
      </c>
      <c r="G199" s="12">
        <f t="shared" ref="G199" si="638">F199+G198</f>
        <v>176466.47230320697</v>
      </c>
      <c r="H199" s="12">
        <f t="shared" ref="H199" si="639">G199+H198</f>
        <v>229777.59266972091</v>
      </c>
      <c r="I199" s="12">
        <f t="shared" ref="I199" si="640">H199+I198</f>
        <v>280550.08825687703</v>
      </c>
      <c r="J199" s="12">
        <f t="shared" ref="J199" si="641">I199+J198</f>
        <v>328904.8459589305</v>
      </c>
      <c r="K199" s="12">
        <f t="shared" ref="K199" si="642">J199+K198</f>
        <v>374956.99615136237</v>
      </c>
      <c r="L199" s="12">
        <f t="shared" ref="L199" si="643">K199+L198</f>
        <v>418816.18681082129</v>
      </c>
      <c r="M199" s="12">
        <f t="shared" ref="M199" si="644">L199+M198</f>
        <v>460586.84458173456</v>
      </c>
      <c r="N199" s="12">
        <f t="shared" ref="N199" si="645">M199+N198</f>
        <v>500368.42341117573</v>
      </c>
      <c r="O199" s="12">
        <f t="shared" ref="O199" si="646">N199+O198</f>
        <v>538255.64134397684</v>
      </c>
      <c r="P199" s="12">
        <f t="shared" ref="P199" si="647">O199+P198</f>
        <v>574338.70604188263</v>
      </c>
      <c r="Q199" s="12">
        <f t="shared" ref="Q199" si="648">P199+Q198</f>
        <v>608703.52956369775</v>
      </c>
      <c r="R199" s="12">
        <f t="shared" ref="R199" si="649">Q199+R198</f>
        <v>641431.93291780737</v>
      </c>
      <c r="S199" s="12">
        <f t="shared" ref="S199" si="650">R199+S198</f>
        <v>672601.8408741022</v>
      </c>
      <c r="T199" s="12">
        <f t="shared" ref="T199" si="651">S199+T198</f>
        <v>702287.46749914496</v>
      </c>
      <c r="U199" s="12">
        <f t="shared" ref="U199" si="652">T199+U198</f>
        <v>730559.49285632849</v>
      </c>
      <c r="V199" s="12">
        <f t="shared" ref="V199" si="653">U199+V198</f>
        <v>757485.23129174137</v>
      </c>
      <c r="W199" s="12">
        <f t="shared" ref="W199" si="654">V199+W198</f>
        <v>783128.79170642036</v>
      </c>
      <c r="X199" s="13">
        <f t="shared" ref="X199" si="655">W199+X198</f>
        <v>807551.23019659077</v>
      </c>
    </row>
    <row r="200" spans="1:27" ht="15" thickTop="1" x14ac:dyDescent="0.3"/>
    <row r="201" spans="1:27" x14ac:dyDescent="0.3">
      <c r="A201" s="2">
        <f>A194+1</f>
        <v>32</v>
      </c>
      <c r="B201" s="2" t="s">
        <v>125</v>
      </c>
      <c r="C201" s="14">
        <f>'2.scen. - Novadi'!$W$32</f>
        <v>1076940</v>
      </c>
      <c r="D201" s="1"/>
      <c r="E201" s="12">
        <f t="shared" ref="E201:J201" si="656">$C201</f>
        <v>1076940</v>
      </c>
      <c r="F201" s="12">
        <f t="shared" si="656"/>
        <v>1076940</v>
      </c>
      <c r="G201" s="12">
        <f t="shared" si="656"/>
        <v>1076940</v>
      </c>
      <c r="H201" s="12">
        <f t="shared" si="656"/>
        <v>1076940</v>
      </c>
      <c r="I201" s="12">
        <f t="shared" si="656"/>
        <v>1076940</v>
      </c>
      <c r="J201" s="12">
        <f t="shared" si="656"/>
        <v>1076940</v>
      </c>
      <c r="K201" s="12">
        <f t="shared" ref="K201:X201" si="657">$C201</f>
        <v>1076940</v>
      </c>
      <c r="L201" s="12">
        <f t="shared" si="657"/>
        <v>1076940</v>
      </c>
      <c r="M201" s="12">
        <f t="shared" si="657"/>
        <v>1076940</v>
      </c>
      <c r="N201" s="12">
        <f t="shared" si="657"/>
        <v>1076940</v>
      </c>
      <c r="O201" s="12">
        <f t="shared" si="657"/>
        <v>1076940</v>
      </c>
      <c r="P201" s="12">
        <f t="shared" si="657"/>
        <v>1076940</v>
      </c>
      <c r="Q201" s="12">
        <f t="shared" si="657"/>
        <v>1076940</v>
      </c>
      <c r="R201" s="12">
        <f t="shared" si="657"/>
        <v>1076940</v>
      </c>
      <c r="S201" s="12">
        <f t="shared" si="657"/>
        <v>1076940</v>
      </c>
      <c r="T201" s="12">
        <f t="shared" si="657"/>
        <v>1076940</v>
      </c>
      <c r="U201" s="12">
        <f t="shared" si="657"/>
        <v>1076940</v>
      </c>
      <c r="V201" s="12">
        <f t="shared" si="657"/>
        <v>1076940</v>
      </c>
      <c r="W201" s="12">
        <f t="shared" si="657"/>
        <v>1076940</v>
      </c>
      <c r="X201" s="12">
        <f t="shared" si="657"/>
        <v>1076940</v>
      </c>
    </row>
    <row r="202" spans="1:27" ht="15" thickBot="1" x14ac:dyDescent="0.35">
      <c r="A202" s="2"/>
      <c r="B202" s="2" t="s">
        <v>9</v>
      </c>
      <c r="C202" s="2"/>
      <c r="D202" s="2"/>
      <c r="E202" s="12">
        <f t="shared" ref="E202:X202" si="658">E201/E$3</f>
        <v>1025657.1428571428</v>
      </c>
      <c r="F202" s="12">
        <f t="shared" si="658"/>
        <v>976816.32653061219</v>
      </c>
      <c r="G202" s="12">
        <f t="shared" si="658"/>
        <v>930301.26336248778</v>
      </c>
      <c r="H202" s="12">
        <f t="shared" si="658"/>
        <v>886001.20320236916</v>
      </c>
      <c r="I202" s="12">
        <f t="shared" si="658"/>
        <v>843810.669716542</v>
      </c>
      <c r="J202" s="12">
        <f t="shared" si="658"/>
        <v>803629.20925384958</v>
      </c>
      <c r="K202" s="12">
        <f t="shared" si="658"/>
        <v>765361.15167033288</v>
      </c>
      <c r="L202" s="12">
        <f t="shared" si="658"/>
        <v>728915.3825431742</v>
      </c>
      <c r="M202" s="12">
        <f t="shared" si="658"/>
        <v>694205.12623159436</v>
      </c>
      <c r="N202" s="12">
        <f t="shared" si="658"/>
        <v>661147.73926818511</v>
      </c>
      <c r="O202" s="12">
        <f t="shared" si="658"/>
        <v>629664.51358874771</v>
      </c>
      <c r="P202" s="12">
        <f t="shared" si="658"/>
        <v>599680.48913214065</v>
      </c>
      <c r="Q202" s="12">
        <f t="shared" si="658"/>
        <v>571124.27536394342</v>
      </c>
      <c r="R202" s="12">
        <f t="shared" si="658"/>
        <v>543927.88129899371</v>
      </c>
      <c r="S202" s="12">
        <f t="shared" si="658"/>
        <v>518026.55361808918</v>
      </c>
      <c r="T202" s="12">
        <f t="shared" si="658"/>
        <v>493358.62249341822</v>
      </c>
      <c r="U202" s="12">
        <f t="shared" si="658"/>
        <v>469865.35475563636</v>
      </c>
      <c r="V202" s="12">
        <f t="shared" si="658"/>
        <v>447490.81405298703</v>
      </c>
      <c r="W202" s="12">
        <f t="shared" si="658"/>
        <v>426181.72766951146</v>
      </c>
      <c r="X202" s="12">
        <f t="shared" si="658"/>
        <v>405887.35968524899</v>
      </c>
      <c r="Z202" s="5"/>
      <c r="AA202" s="4"/>
    </row>
    <row r="203" spans="1:27" ht="15.6" thickTop="1" thickBot="1" x14ac:dyDescent="0.35">
      <c r="A203" s="2"/>
      <c r="B203" s="2" t="s">
        <v>10</v>
      </c>
      <c r="C203" s="7">
        <f>X203</f>
        <v>13421052.806295006</v>
      </c>
      <c r="D203" s="2"/>
      <c r="E203" s="12">
        <f>E202</f>
        <v>1025657.1428571428</v>
      </c>
      <c r="F203" s="12">
        <f t="shared" ref="F203:X203" si="659">E203+F202</f>
        <v>2002473.469387755</v>
      </c>
      <c r="G203" s="12">
        <f t="shared" si="659"/>
        <v>2932774.7327502426</v>
      </c>
      <c r="H203" s="12">
        <f t="shared" si="659"/>
        <v>3818775.9359526117</v>
      </c>
      <c r="I203" s="12">
        <f t="shared" si="659"/>
        <v>4662586.6056691539</v>
      </c>
      <c r="J203" s="12">
        <f t="shared" si="659"/>
        <v>5466215.8149230033</v>
      </c>
      <c r="K203" s="12">
        <f t="shared" si="659"/>
        <v>6231576.9665933363</v>
      </c>
      <c r="L203" s="12">
        <f t="shared" si="659"/>
        <v>6960492.3491365109</v>
      </c>
      <c r="M203" s="12">
        <f t="shared" si="659"/>
        <v>7654697.4753681049</v>
      </c>
      <c r="N203" s="12">
        <f t="shared" si="659"/>
        <v>8315845.2146362904</v>
      </c>
      <c r="O203" s="12">
        <f t="shared" si="659"/>
        <v>8945509.7282250375</v>
      </c>
      <c r="P203" s="12">
        <f t="shared" si="659"/>
        <v>9545190.2173571773</v>
      </c>
      <c r="Q203" s="12">
        <f t="shared" si="659"/>
        <v>10116314.49272112</v>
      </c>
      <c r="R203" s="12">
        <f t="shared" si="659"/>
        <v>10660242.374020115</v>
      </c>
      <c r="S203" s="12">
        <f t="shared" si="659"/>
        <v>11178268.927638203</v>
      </c>
      <c r="T203" s="12">
        <f t="shared" si="659"/>
        <v>11671627.550131621</v>
      </c>
      <c r="U203" s="12">
        <f t="shared" si="659"/>
        <v>12141492.904887257</v>
      </c>
      <c r="V203" s="12">
        <f t="shared" si="659"/>
        <v>12588983.718940245</v>
      </c>
      <c r="W203" s="12">
        <f t="shared" si="659"/>
        <v>13015165.446609756</v>
      </c>
      <c r="X203" s="13">
        <f t="shared" si="659"/>
        <v>13421052.806295006</v>
      </c>
    </row>
    <row r="204" spans="1:27" ht="15" thickTop="1" x14ac:dyDescent="0.3">
      <c r="B204" s="2" t="s">
        <v>126</v>
      </c>
      <c r="C204" s="15">
        <f>'2.scen. - Novadi'!$S$32</f>
        <v>253800</v>
      </c>
      <c r="E204" s="12">
        <f>$C204</f>
        <v>253800</v>
      </c>
      <c r="F204" s="12">
        <f t="shared" ref="F204:X204" si="660">$C204</f>
        <v>253800</v>
      </c>
      <c r="G204" s="12">
        <f t="shared" si="660"/>
        <v>253800</v>
      </c>
      <c r="H204" s="12">
        <f t="shared" si="660"/>
        <v>253800</v>
      </c>
      <c r="I204" s="12">
        <f t="shared" si="660"/>
        <v>253800</v>
      </c>
      <c r="J204" s="12">
        <f t="shared" si="660"/>
        <v>253800</v>
      </c>
      <c r="K204" s="12">
        <f t="shared" si="660"/>
        <v>253800</v>
      </c>
      <c r="L204" s="12">
        <f t="shared" si="660"/>
        <v>253800</v>
      </c>
      <c r="M204" s="12">
        <f t="shared" si="660"/>
        <v>253800</v>
      </c>
      <c r="N204" s="12">
        <f t="shared" si="660"/>
        <v>253800</v>
      </c>
      <c r="O204" s="12">
        <f t="shared" si="660"/>
        <v>253800</v>
      </c>
      <c r="P204" s="12">
        <f t="shared" si="660"/>
        <v>253800</v>
      </c>
      <c r="Q204" s="12">
        <f t="shared" si="660"/>
        <v>253800</v>
      </c>
      <c r="R204" s="12">
        <f t="shared" si="660"/>
        <v>253800</v>
      </c>
      <c r="S204" s="12">
        <f t="shared" si="660"/>
        <v>253800</v>
      </c>
      <c r="T204" s="12">
        <f t="shared" si="660"/>
        <v>253800</v>
      </c>
      <c r="U204" s="12">
        <f t="shared" si="660"/>
        <v>253800</v>
      </c>
      <c r="V204" s="12">
        <f t="shared" si="660"/>
        <v>253800</v>
      </c>
      <c r="W204" s="12">
        <f t="shared" si="660"/>
        <v>253800</v>
      </c>
      <c r="X204" s="12">
        <f t="shared" si="660"/>
        <v>253800</v>
      </c>
    </row>
    <row r="205" spans="1:27" ht="15" thickBot="1" x14ac:dyDescent="0.35">
      <c r="B205" s="2" t="s">
        <v>9</v>
      </c>
      <c r="E205" s="12">
        <f t="shared" ref="E205:X205" si="661">E204/E$3</f>
        <v>241714.28571428571</v>
      </c>
      <c r="F205" s="12">
        <f t="shared" si="661"/>
        <v>230204.08163265305</v>
      </c>
      <c r="G205" s="12">
        <f t="shared" si="661"/>
        <v>219241.9825072886</v>
      </c>
      <c r="H205" s="12">
        <f t="shared" si="661"/>
        <v>208801.8881021796</v>
      </c>
      <c r="I205" s="12">
        <f t="shared" si="661"/>
        <v>198858.94104969484</v>
      </c>
      <c r="J205" s="12">
        <f t="shared" si="661"/>
        <v>189389.46766637603</v>
      </c>
      <c r="K205" s="12">
        <f t="shared" si="661"/>
        <v>180370.92158702479</v>
      </c>
      <c r="L205" s="12">
        <f t="shared" si="661"/>
        <v>171781.83008288074</v>
      </c>
      <c r="M205" s="12">
        <f t="shared" si="661"/>
        <v>163601.74293607692</v>
      </c>
      <c r="N205" s="12">
        <f t="shared" si="661"/>
        <v>155811.18374864466</v>
      </c>
      <c r="O205" s="12">
        <f t="shared" si="661"/>
        <v>148391.60357013778</v>
      </c>
      <c r="P205" s="12">
        <f t="shared" si="661"/>
        <v>141325.33673346453</v>
      </c>
      <c r="Q205" s="12">
        <f t="shared" si="661"/>
        <v>134595.55879377574</v>
      </c>
      <c r="R205" s="12">
        <f t="shared" si="661"/>
        <v>128186.2464702626</v>
      </c>
      <c r="S205" s="12">
        <f t="shared" si="661"/>
        <v>122082.13949548818</v>
      </c>
      <c r="T205" s="12">
        <f t="shared" si="661"/>
        <v>116268.7042814173</v>
      </c>
      <c r="U205" s="12">
        <f t="shared" si="661"/>
        <v>110732.09931563551</v>
      </c>
      <c r="V205" s="12">
        <f t="shared" si="661"/>
        <v>105459.14220536717</v>
      </c>
      <c r="W205" s="12">
        <f t="shared" si="661"/>
        <v>100437.27829082587</v>
      </c>
      <c r="X205" s="12">
        <f t="shared" si="661"/>
        <v>95654.550753167481</v>
      </c>
    </row>
    <row r="206" spans="1:27" ht="15.6" thickTop="1" thickBot="1" x14ac:dyDescent="0.35">
      <c r="B206" s="2" t="s">
        <v>10</v>
      </c>
      <c r="C206" s="7">
        <f>X206</f>
        <v>3162908.9849366471</v>
      </c>
      <c r="E206" s="12">
        <f>E205</f>
        <v>241714.28571428571</v>
      </c>
      <c r="F206" s="12">
        <f>E206+F205</f>
        <v>471918.36734693876</v>
      </c>
      <c r="G206" s="12">
        <f t="shared" ref="G206" si="662">F206+G205</f>
        <v>691160.34985422739</v>
      </c>
      <c r="H206" s="12">
        <f t="shared" ref="H206" si="663">G206+H205</f>
        <v>899962.23795640701</v>
      </c>
      <c r="I206" s="12">
        <f t="shared" ref="I206" si="664">H206+I205</f>
        <v>1098821.1790061018</v>
      </c>
      <c r="J206" s="12">
        <f t="shared" ref="J206" si="665">I206+J205</f>
        <v>1288210.6466724779</v>
      </c>
      <c r="K206" s="12">
        <f t="shared" ref="K206" si="666">J206+K205</f>
        <v>1468581.5682595028</v>
      </c>
      <c r="L206" s="12">
        <f t="shared" ref="L206" si="667">K206+L205</f>
        <v>1640363.3983423836</v>
      </c>
      <c r="M206" s="12">
        <f t="shared" ref="M206" si="668">L206+M205</f>
        <v>1803965.1412784604</v>
      </c>
      <c r="N206" s="12">
        <f t="shared" ref="N206" si="669">M206+N205</f>
        <v>1959776.3250271049</v>
      </c>
      <c r="O206" s="12">
        <f t="shared" ref="O206" si="670">N206+O205</f>
        <v>2108167.9285972426</v>
      </c>
      <c r="P206" s="12">
        <f t="shared" ref="P206" si="671">O206+P205</f>
        <v>2249493.2653307072</v>
      </c>
      <c r="Q206" s="12">
        <f t="shared" ref="Q206" si="672">P206+Q205</f>
        <v>2384088.8241244829</v>
      </c>
      <c r="R206" s="12">
        <f t="shared" ref="R206" si="673">Q206+R205</f>
        <v>2512275.0705947457</v>
      </c>
      <c r="S206" s="12">
        <f t="shared" ref="S206" si="674">R206+S205</f>
        <v>2634357.2100902339</v>
      </c>
      <c r="T206" s="12">
        <f t="shared" ref="T206" si="675">S206+T205</f>
        <v>2750625.9143716511</v>
      </c>
      <c r="U206" s="12">
        <f t="shared" ref="U206" si="676">T206+U205</f>
        <v>2861358.0136872865</v>
      </c>
      <c r="V206" s="12">
        <f t="shared" ref="V206" si="677">U206+V205</f>
        <v>2966817.1558926539</v>
      </c>
      <c r="W206" s="12">
        <f t="shared" ref="W206" si="678">V206+W205</f>
        <v>3067254.4341834798</v>
      </c>
      <c r="X206" s="13">
        <f t="shared" ref="X206" si="679">W206+X205</f>
        <v>3162908.9849366471</v>
      </c>
    </row>
    <row r="207" spans="1:27" ht="15" thickTop="1" x14ac:dyDescent="0.3"/>
    <row r="208" spans="1:27" x14ac:dyDescent="0.3">
      <c r="A208" s="2">
        <f>A201+1</f>
        <v>33</v>
      </c>
      <c r="B208" s="2" t="s">
        <v>125</v>
      </c>
      <c r="C208" s="14">
        <f>'2.scen. - Novadi'!$W$33</f>
        <v>4785420</v>
      </c>
      <c r="D208" s="1"/>
      <c r="E208" s="12">
        <f t="shared" ref="E208:J208" si="680">$C208</f>
        <v>4785420</v>
      </c>
      <c r="F208" s="12">
        <f t="shared" si="680"/>
        <v>4785420</v>
      </c>
      <c r="G208" s="12">
        <f t="shared" si="680"/>
        <v>4785420</v>
      </c>
      <c r="H208" s="12">
        <f t="shared" si="680"/>
        <v>4785420</v>
      </c>
      <c r="I208" s="12">
        <f t="shared" si="680"/>
        <v>4785420</v>
      </c>
      <c r="J208" s="12">
        <f t="shared" si="680"/>
        <v>4785420</v>
      </c>
      <c r="K208" s="12">
        <f t="shared" ref="K208:X208" si="681">$C208</f>
        <v>4785420</v>
      </c>
      <c r="L208" s="12">
        <f t="shared" si="681"/>
        <v>4785420</v>
      </c>
      <c r="M208" s="12">
        <f t="shared" si="681"/>
        <v>4785420</v>
      </c>
      <c r="N208" s="12">
        <f t="shared" si="681"/>
        <v>4785420</v>
      </c>
      <c r="O208" s="12">
        <f t="shared" si="681"/>
        <v>4785420</v>
      </c>
      <c r="P208" s="12">
        <f t="shared" si="681"/>
        <v>4785420</v>
      </c>
      <c r="Q208" s="12">
        <f t="shared" si="681"/>
        <v>4785420</v>
      </c>
      <c r="R208" s="12">
        <f t="shared" si="681"/>
        <v>4785420</v>
      </c>
      <c r="S208" s="12">
        <f t="shared" si="681"/>
        <v>4785420</v>
      </c>
      <c r="T208" s="12">
        <f t="shared" si="681"/>
        <v>4785420</v>
      </c>
      <c r="U208" s="12">
        <f t="shared" si="681"/>
        <v>4785420</v>
      </c>
      <c r="V208" s="12">
        <f t="shared" si="681"/>
        <v>4785420</v>
      </c>
      <c r="W208" s="12">
        <f t="shared" si="681"/>
        <v>4785420</v>
      </c>
      <c r="X208" s="12">
        <f t="shared" si="681"/>
        <v>4785420</v>
      </c>
    </row>
    <row r="209" spans="1:27" ht="15" thickBot="1" x14ac:dyDescent="0.35">
      <c r="A209" s="2"/>
      <c r="B209" s="2" t="s">
        <v>9</v>
      </c>
      <c r="C209" s="2"/>
      <c r="D209" s="2"/>
      <c r="E209" s="12">
        <f t="shared" ref="E209:X209" si="682">E208/E$3</f>
        <v>4557542.8571428573</v>
      </c>
      <c r="F209" s="12">
        <f t="shared" si="682"/>
        <v>4340517.0068027209</v>
      </c>
      <c r="G209" s="12">
        <f t="shared" si="682"/>
        <v>4133825.7207644959</v>
      </c>
      <c r="H209" s="12">
        <f t="shared" si="682"/>
        <v>3936976.8769185673</v>
      </c>
      <c r="I209" s="12">
        <f t="shared" si="682"/>
        <v>3749501.7875414924</v>
      </c>
      <c r="J209" s="12">
        <f t="shared" si="682"/>
        <v>3570954.0833728495</v>
      </c>
      <c r="K209" s="12">
        <f t="shared" si="682"/>
        <v>3400908.6508312854</v>
      </c>
      <c r="L209" s="12">
        <f t="shared" si="682"/>
        <v>3238960.619839319</v>
      </c>
      <c r="M209" s="12">
        <f t="shared" si="682"/>
        <v>3084724.3998469706</v>
      </c>
      <c r="N209" s="12">
        <f t="shared" si="682"/>
        <v>2937832.7617590195</v>
      </c>
      <c r="O209" s="12">
        <f t="shared" si="682"/>
        <v>2797935.9635800184</v>
      </c>
      <c r="P209" s="12">
        <f t="shared" si="682"/>
        <v>2664700.9176952555</v>
      </c>
      <c r="Q209" s="12">
        <f t="shared" si="682"/>
        <v>2537810.3978050053</v>
      </c>
      <c r="R209" s="12">
        <f t="shared" si="682"/>
        <v>2416962.2836238141</v>
      </c>
      <c r="S209" s="12">
        <f t="shared" si="682"/>
        <v>2301868.8415464894</v>
      </c>
      <c r="T209" s="12">
        <f t="shared" si="682"/>
        <v>2192256.0395680852</v>
      </c>
      <c r="U209" s="12">
        <f t="shared" si="682"/>
        <v>2087862.8948267475</v>
      </c>
      <c r="V209" s="12">
        <f t="shared" si="682"/>
        <v>1988440.8522159501</v>
      </c>
      <c r="W209" s="12">
        <f t="shared" si="682"/>
        <v>1893753.1925866192</v>
      </c>
      <c r="X209" s="12">
        <f t="shared" si="682"/>
        <v>1803574.4691301133</v>
      </c>
      <c r="Z209" s="5"/>
      <c r="AA209" s="4"/>
    </row>
    <row r="210" spans="1:27" ht="15.6" thickTop="1" thickBot="1" x14ac:dyDescent="0.35">
      <c r="A210" s="2"/>
      <c r="B210" s="2" t="s">
        <v>10</v>
      </c>
      <c r="C210" s="7">
        <f>X210</f>
        <v>59636910.617397681</v>
      </c>
      <c r="D210" s="2"/>
      <c r="E210" s="12">
        <f>E209</f>
        <v>4557542.8571428573</v>
      </c>
      <c r="F210" s="12">
        <f t="shared" ref="F210:X210" si="683">E210+F209</f>
        <v>8898059.8639455773</v>
      </c>
      <c r="G210" s="12">
        <f t="shared" si="683"/>
        <v>13031885.584710073</v>
      </c>
      <c r="H210" s="12">
        <f t="shared" si="683"/>
        <v>16968862.461628638</v>
      </c>
      <c r="I210" s="12">
        <f t="shared" si="683"/>
        <v>20718364.249170132</v>
      </c>
      <c r="J210" s="12">
        <f t="shared" si="683"/>
        <v>24289318.332542982</v>
      </c>
      <c r="K210" s="12">
        <f t="shared" si="683"/>
        <v>27690226.983374268</v>
      </c>
      <c r="L210" s="12">
        <f t="shared" si="683"/>
        <v>30929187.603213586</v>
      </c>
      <c r="M210" s="12">
        <f t="shared" si="683"/>
        <v>34013912.003060557</v>
      </c>
      <c r="N210" s="12">
        <f t="shared" si="683"/>
        <v>36951744.764819577</v>
      </c>
      <c r="O210" s="12">
        <f t="shared" si="683"/>
        <v>39749680.728399597</v>
      </c>
      <c r="P210" s="12">
        <f t="shared" si="683"/>
        <v>42414381.646094851</v>
      </c>
      <c r="Q210" s="12">
        <f t="shared" si="683"/>
        <v>44952192.043899857</v>
      </c>
      <c r="R210" s="12">
        <f t="shared" si="683"/>
        <v>47369154.327523671</v>
      </c>
      <c r="S210" s="12">
        <f t="shared" si="683"/>
        <v>49671023.169070162</v>
      </c>
      <c r="T210" s="12">
        <f t="shared" si="683"/>
        <v>51863279.208638251</v>
      </c>
      <c r="U210" s="12">
        <f t="shared" si="683"/>
        <v>53951142.103464998</v>
      </c>
      <c r="V210" s="12">
        <f t="shared" si="683"/>
        <v>55939582.955680951</v>
      </c>
      <c r="W210" s="12">
        <f t="shared" si="683"/>
        <v>57833336.148267567</v>
      </c>
      <c r="X210" s="13">
        <f t="shared" si="683"/>
        <v>59636910.617397681</v>
      </c>
    </row>
    <row r="211" spans="1:27" ht="15" thickTop="1" x14ac:dyDescent="0.3">
      <c r="B211" s="2" t="s">
        <v>126</v>
      </c>
      <c r="C211" s="15">
        <f>'2.scen. - Novadi'!$S$33</f>
        <v>642600</v>
      </c>
      <c r="E211" s="12">
        <f>$C211</f>
        <v>642600</v>
      </c>
      <c r="F211" s="12">
        <f t="shared" ref="F211:X211" si="684">$C211</f>
        <v>642600</v>
      </c>
      <c r="G211" s="12">
        <f t="shared" si="684"/>
        <v>642600</v>
      </c>
      <c r="H211" s="12">
        <f t="shared" si="684"/>
        <v>642600</v>
      </c>
      <c r="I211" s="12">
        <f t="shared" si="684"/>
        <v>642600</v>
      </c>
      <c r="J211" s="12">
        <f t="shared" si="684"/>
        <v>642600</v>
      </c>
      <c r="K211" s="12">
        <f t="shared" si="684"/>
        <v>642600</v>
      </c>
      <c r="L211" s="12">
        <f t="shared" si="684"/>
        <v>642600</v>
      </c>
      <c r="M211" s="12">
        <f t="shared" si="684"/>
        <v>642600</v>
      </c>
      <c r="N211" s="12">
        <f t="shared" si="684"/>
        <v>642600</v>
      </c>
      <c r="O211" s="12">
        <f t="shared" si="684"/>
        <v>642600</v>
      </c>
      <c r="P211" s="12">
        <f t="shared" si="684"/>
        <v>642600</v>
      </c>
      <c r="Q211" s="12">
        <f t="shared" si="684"/>
        <v>642600</v>
      </c>
      <c r="R211" s="12">
        <f t="shared" si="684"/>
        <v>642600</v>
      </c>
      <c r="S211" s="12">
        <f t="shared" si="684"/>
        <v>642600</v>
      </c>
      <c r="T211" s="12">
        <f t="shared" si="684"/>
        <v>642600</v>
      </c>
      <c r="U211" s="12">
        <f t="shared" si="684"/>
        <v>642600</v>
      </c>
      <c r="V211" s="12">
        <f t="shared" si="684"/>
        <v>642600</v>
      </c>
      <c r="W211" s="12">
        <f t="shared" si="684"/>
        <v>642600</v>
      </c>
      <c r="X211" s="12">
        <f t="shared" si="684"/>
        <v>642600</v>
      </c>
    </row>
    <row r="212" spans="1:27" ht="15" thickBot="1" x14ac:dyDescent="0.35">
      <c r="B212" s="2" t="s">
        <v>9</v>
      </c>
      <c r="E212" s="12">
        <f t="shared" ref="E212:X212" si="685">E211/E$3</f>
        <v>612000</v>
      </c>
      <c r="F212" s="12">
        <f t="shared" si="685"/>
        <v>582857.14285714284</v>
      </c>
      <c r="G212" s="12">
        <f t="shared" si="685"/>
        <v>555102.04081632651</v>
      </c>
      <c r="H212" s="12">
        <f t="shared" si="685"/>
        <v>528668.61030126328</v>
      </c>
      <c r="I212" s="12">
        <f t="shared" si="685"/>
        <v>503493.91457263165</v>
      </c>
      <c r="J212" s="12">
        <f t="shared" si="685"/>
        <v>479518.01387869677</v>
      </c>
      <c r="K212" s="12">
        <f t="shared" si="685"/>
        <v>456683.82274161599</v>
      </c>
      <c r="L212" s="12">
        <f t="shared" si="685"/>
        <v>434936.97403963422</v>
      </c>
      <c r="M212" s="12">
        <f t="shared" si="685"/>
        <v>414225.68956155638</v>
      </c>
      <c r="N212" s="12">
        <f t="shared" si="685"/>
        <v>394500.6567252918</v>
      </c>
      <c r="O212" s="12">
        <f t="shared" si="685"/>
        <v>375714.9111669446</v>
      </c>
      <c r="P212" s="12">
        <f t="shared" si="685"/>
        <v>357823.72492089955</v>
      </c>
      <c r="Q212" s="12">
        <f t="shared" si="685"/>
        <v>340784.49992466625</v>
      </c>
      <c r="R212" s="12">
        <f t="shared" si="685"/>
        <v>324556.66659492021</v>
      </c>
      <c r="S212" s="12">
        <f t="shared" si="685"/>
        <v>309101.58723325731</v>
      </c>
      <c r="T212" s="12">
        <f t="shared" si="685"/>
        <v>294382.46403167362</v>
      </c>
      <c r="U212" s="12">
        <f t="shared" si="685"/>
        <v>280364.25145873672</v>
      </c>
      <c r="V212" s="12">
        <f t="shared" si="685"/>
        <v>267013.57281784451</v>
      </c>
      <c r="W212" s="12">
        <f t="shared" si="685"/>
        <v>254298.64077889954</v>
      </c>
      <c r="X212" s="12">
        <f t="shared" si="685"/>
        <v>242189.18169419002</v>
      </c>
    </row>
    <row r="213" spans="1:27" ht="15.6" thickTop="1" thickBot="1" x14ac:dyDescent="0.35">
      <c r="B213" s="2" t="s">
        <v>10</v>
      </c>
      <c r="C213" s="7">
        <f>X213</f>
        <v>8008216.3661161922</v>
      </c>
      <c r="E213" s="12">
        <f>E212</f>
        <v>612000</v>
      </c>
      <c r="F213" s="12">
        <f>E213+F212</f>
        <v>1194857.1428571427</v>
      </c>
      <c r="G213" s="12">
        <f t="shared" ref="G213" si="686">F213+G212</f>
        <v>1749959.1836734693</v>
      </c>
      <c r="H213" s="12">
        <f t="shared" ref="H213" si="687">G213+H212</f>
        <v>2278627.7939747325</v>
      </c>
      <c r="I213" s="12">
        <f t="shared" ref="I213" si="688">H213+I212</f>
        <v>2782121.708547364</v>
      </c>
      <c r="J213" s="12">
        <f t="shared" ref="J213" si="689">I213+J212</f>
        <v>3261639.7224260606</v>
      </c>
      <c r="K213" s="12">
        <f t="shared" ref="K213" si="690">J213+K212</f>
        <v>3718323.5451676766</v>
      </c>
      <c r="L213" s="12">
        <f t="shared" ref="L213" si="691">K213+L212</f>
        <v>4153260.5192073109</v>
      </c>
      <c r="M213" s="12">
        <f t="shared" ref="M213" si="692">L213+M212</f>
        <v>4567486.208768867</v>
      </c>
      <c r="N213" s="12">
        <f t="shared" ref="N213" si="693">M213+N212</f>
        <v>4961986.8654941591</v>
      </c>
      <c r="O213" s="12">
        <f t="shared" ref="O213" si="694">N213+O212</f>
        <v>5337701.7766611036</v>
      </c>
      <c r="P213" s="12">
        <f t="shared" ref="P213" si="695">O213+P212</f>
        <v>5695525.5015820032</v>
      </c>
      <c r="Q213" s="12">
        <f t="shared" ref="Q213" si="696">P213+Q212</f>
        <v>6036310.0015066694</v>
      </c>
      <c r="R213" s="12">
        <f t="shared" ref="R213" si="697">Q213+R212</f>
        <v>6360866.6681015901</v>
      </c>
      <c r="S213" s="12">
        <f t="shared" ref="S213" si="698">R213+S212</f>
        <v>6669968.2553348476</v>
      </c>
      <c r="T213" s="12">
        <f t="shared" ref="T213" si="699">S213+T212</f>
        <v>6964350.7193665216</v>
      </c>
      <c r="U213" s="12">
        <f t="shared" ref="U213" si="700">T213+U212</f>
        <v>7244714.9708252586</v>
      </c>
      <c r="V213" s="12">
        <f t="shared" ref="V213" si="701">U213+V212</f>
        <v>7511728.543643103</v>
      </c>
      <c r="W213" s="12">
        <f t="shared" ref="W213" si="702">V213+W212</f>
        <v>7766027.1844220022</v>
      </c>
      <c r="X213" s="13">
        <f t="shared" ref="X213" si="703">W213+X212</f>
        <v>8008216.3661161922</v>
      </c>
    </row>
    <row r="214" spans="1:27" ht="15" thickTop="1" x14ac:dyDescent="0.3"/>
    <row r="215" spans="1:27" x14ac:dyDescent="0.3">
      <c r="A215" s="2">
        <f>A208+1</f>
        <v>34</v>
      </c>
      <c r="B215" s="2" t="s">
        <v>125</v>
      </c>
      <c r="C215" s="14">
        <f>'2.scen. - Novadi'!$W$34</f>
        <v>984960</v>
      </c>
      <c r="D215" s="1"/>
      <c r="E215" s="12">
        <f t="shared" ref="E215:J215" si="704">$C215</f>
        <v>984960</v>
      </c>
      <c r="F215" s="12">
        <f t="shared" si="704"/>
        <v>984960</v>
      </c>
      <c r="G215" s="12">
        <f t="shared" si="704"/>
        <v>984960</v>
      </c>
      <c r="H215" s="12">
        <f t="shared" si="704"/>
        <v>984960</v>
      </c>
      <c r="I215" s="12">
        <f t="shared" si="704"/>
        <v>984960</v>
      </c>
      <c r="J215" s="12">
        <f t="shared" si="704"/>
        <v>984960</v>
      </c>
      <c r="K215" s="12">
        <f t="shared" ref="K215:X215" si="705">$C215</f>
        <v>984960</v>
      </c>
      <c r="L215" s="12">
        <f t="shared" si="705"/>
        <v>984960</v>
      </c>
      <c r="M215" s="12">
        <f t="shared" si="705"/>
        <v>984960</v>
      </c>
      <c r="N215" s="12">
        <f t="shared" si="705"/>
        <v>984960</v>
      </c>
      <c r="O215" s="12">
        <f t="shared" si="705"/>
        <v>984960</v>
      </c>
      <c r="P215" s="12">
        <f t="shared" si="705"/>
        <v>984960</v>
      </c>
      <c r="Q215" s="12">
        <f t="shared" si="705"/>
        <v>984960</v>
      </c>
      <c r="R215" s="12">
        <f t="shared" si="705"/>
        <v>984960</v>
      </c>
      <c r="S215" s="12">
        <f t="shared" si="705"/>
        <v>984960</v>
      </c>
      <c r="T215" s="12">
        <f t="shared" si="705"/>
        <v>984960</v>
      </c>
      <c r="U215" s="12">
        <f t="shared" si="705"/>
        <v>984960</v>
      </c>
      <c r="V215" s="12">
        <f t="shared" si="705"/>
        <v>984960</v>
      </c>
      <c r="W215" s="12">
        <f t="shared" si="705"/>
        <v>984960</v>
      </c>
      <c r="X215" s="12">
        <f t="shared" si="705"/>
        <v>984960</v>
      </c>
    </row>
    <row r="216" spans="1:27" ht="15" thickBot="1" x14ac:dyDescent="0.35">
      <c r="A216" s="2"/>
      <c r="B216" s="2" t="s">
        <v>9</v>
      </c>
      <c r="C216" s="2"/>
      <c r="D216" s="2"/>
      <c r="E216" s="12">
        <f t="shared" ref="E216:X216" si="706">E215/E$3</f>
        <v>938057.14285714284</v>
      </c>
      <c r="F216" s="12">
        <f t="shared" si="706"/>
        <v>893387.75510204083</v>
      </c>
      <c r="G216" s="12">
        <f t="shared" si="706"/>
        <v>850845.48104956257</v>
      </c>
      <c r="H216" s="12">
        <f t="shared" si="706"/>
        <v>810329.0295710119</v>
      </c>
      <c r="I216" s="12">
        <f t="shared" si="706"/>
        <v>771741.93292477319</v>
      </c>
      <c r="J216" s="12">
        <f t="shared" si="706"/>
        <v>734992.31707121257</v>
      </c>
      <c r="K216" s="12">
        <f t="shared" si="706"/>
        <v>699992.68292496435</v>
      </c>
      <c r="L216" s="12">
        <f t="shared" si="706"/>
        <v>666659.69802377548</v>
      </c>
      <c r="M216" s="12">
        <f t="shared" si="706"/>
        <v>634913.99811788148</v>
      </c>
      <c r="N216" s="12">
        <f t="shared" si="706"/>
        <v>604679.99820750614</v>
      </c>
      <c r="O216" s="12">
        <f t="shared" si="706"/>
        <v>575885.71257857722</v>
      </c>
      <c r="P216" s="12">
        <f t="shared" si="706"/>
        <v>548462.58340816875</v>
      </c>
      <c r="Q216" s="12">
        <f t="shared" si="706"/>
        <v>522345.31753158924</v>
      </c>
      <c r="R216" s="12">
        <f t="shared" si="706"/>
        <v>497471.7309824659</v>
      </c>
      <c r="S216" s="12">
        <f t="shared" si="706"/>
        <v>473782.60093568178</v>
      </c>
      <c r="T216" s="12">
        <f t="shared" si="706"/>
        <v>451221.52470064932</v>
      </c>
      <c r="U216" s="12">
        <f t="shared" si="706"/>
        <v>429734.78542918974</v>
      </c>
      <c r="V216" s="12">
        <f t="shared" si="706"/>
        <v>409271.22421827598</v>
      </c>
      <c r="W216" s="12">
        <f t="shared" si="706"/>
        <v>389782.11830311996</v>
      </c>
      <c r="X216" s="12">
        <f t="shared" si="706"/>
        <v>371221.06505059043</v>
      </c>
      <c r="Z216" s="5"/>
      <c r="AA216" s="4"/>
    </row>
    <row r="217" spans="1:27" ht="15.6" thickTop="1" thickBot="1" x14ac:dyDescent="0.35">
      <c r="A217" s="2"/>
      <c r="B217" s="2" t="s">
        <v>10</v>
      </c>
      <c r="C217" s="7">
        <f>X217</f>
        <v>12274778.698988181</v>
      </c>
      <c r="D217" s="2"/>
      <c r="E217" s="12">
        <f>E216</f>
        <v>938057.14285714284</v>
      </c>
      <c r="F217" s="12">
        <f t="shared" ref="F217:X217" si="707">E217+F216</f>
        <v>1831444.8979591837</v>
      </c>
      <c r="G217" s="12">
        <f t="shared" si="707"/>
        <v>2682290.3790087462</v>
      </c>
      <c r="H217" s="12">
        <f t="shared" si="707"/>
        <v>3492619.4085797584</v>
      </c>
      <c r="I217" s="12">
        <f t="shared" si="707"/>
        <v>4264361.3415045319</v>
      </c>
      <c r="J217" s="12">
        <f t="shared" si="707"/>
        <v>4999353.6585757444</v>
      </c>
      <c r="K217" s="12">
        <f t="shared" si="707"/>
        <v>5699346.3415007088</v>
      </c>
      <c r="L217" s="12">
        <f t="shared" si="707"/>
        <v>6366006.0395244844</v>
      </c>
      <c r="M217" s="12">
        <f t="shared" si="707"/>
        <v>7000920.0376423663</v>
      </c>
      <c r="N217" s="12">
        <f t="shared" si="707"/>
        <v>7605600.035849872</v>
      </c>
      <c r="O217" s="12">
        <f t="shared" si="707"/>
        <v>8181485.748428449</v>
      </c>
      <c r="P217" s="12">
        <f t="shared" si="707"/>
        <v>8729948.3318366185</v>
      </c>
      <c r="Q217" s="12">
        <f t="shared" si="707"/>
        <v>9252293.6493682079</v>
      </c>
      <c r="R217" s="12">
        <f t="shared" si="707"/>
        <v>9749765.3803506736</v>
      </c>
      <c r="S217" s="12">
        <f t="shared" si="707"/>
        <v>10223547.981286356</v>
      </c>
      <c r="T217" s="12">
        <f t="shared" si="707"/>
        <v>10674769.505987005</v>
      </c>
      <c r="U217" s="12">
        <f t="shared" si="707"/>
        <v>11104504.291416194</v>
      </c>
      <c r="V217" s="12">
        <f t="shared" si="707"/>
        <v>11513775.51563447</v>
      </c>
      <c r="W217" s="12">
        <f t="shared" si="707"/>
        <v>11903557.63393759</v>
      </c>
      <c r="X217" s="13">
        <f t="shared" si="707"/>
        <v>12274778.698988181</v>
      </c>
    </row>
    <row r="218" spans="1:27" ht="15" thickTop="1" x14ac:dyDescent="0.3">
      <c r="B218" s="2" t="s">
        <v>126</v>
      </c>
      <c r="C218" s="15">
        <f>'2.scen. - Novadi'!$S$34</f>
        <v>70200</v>
      </c>
      <c r="E218" s="12">
        <f>$C218</f>
        <v>70200</v>
      </c>
      <c r="F218" s="12">
        <f t="shared" ref="F218:X218" si="708">$C218</f>
        <v>70200</v>
      </c>
      <c r="G218" s="12">
        <f t="shared" si="708"/>
        <v>70200</v>
      </c>
      <c r="H218" s="12">
        <f t="shared" si="708"/>
        <v>70200</v>
      </c>
      <c r="I218" s="12">
        <f t="shared" si="708"/>
        <v>70200</v>
      </c>
      <c r="J218" s="12">
        <f t="shared" si="708"/>
        <v>70200</v>
      </c>
      <c r="K218" s="12">
        <f t="shared" si="708"/>
        <v>70200</v>
      </c>
      <c r="L218" s="12">
        <f t="shared" si="708"/>
        <v>70200</v>
      </c>
      <c r="M218" s="12">
        <f t="shared" si="708"/>
        <v>70200</v>
      </c>
      <c r="N218" s="12">
        <f t="shared" si="708"/>
        <v>70200</v>
      </c>
      <c r="O218" s="12">
        <f t="shared" si="708"/>
        <v>70200</v>
      </c>
      <c r="P218" s="12">
        <f t="shared" si="708"/>
        <v>70200</v>
      </c>
      <c r="Q218" s="12">
        <f t="shared" si="708"/>
        <v>70200</v>
      </c>
      <c r="R218" s="12">
        <f t="shared" si="708"/>
        <v>70200</v>
      </c>
      <c r="S218" s="12">
        <f t="shared" si="708"/>
        <v>70200</v>
      </c>
      <c r="T218" s="12">
        <f t="shared" si="708"/>
        <v>70200</v>
      </c>
      <c r="U218" s="12">
        <f t="shared" si="708"/>
        <v>70200</v>
      </c>
      <c r="V218" s="12">
        <f t="shared" si="708"/>
        <v>70200</v>
      </c>
      <c r="W218" s="12">
        <f t="shared" si="708"/>
        <v>70200</v>
      </c>
      <c r="X218" s="12">
        <f t="shared" si="708"/>
        <v>70200</v>
      </c>
    </row>
    <row r="219" spans="1:27" ht="15" thickBot="1" x14ac:dyDescent="0.35">
      <c r="B219" s="2" t="s">
        <v>9</v>
      </c>
      <c r="E219" s="12">
        <f t="shared" ref="E219:X219" si="709">E218/E$3</f>
        <v>66857.142857142855</v>
      </c>
      <c r="F219" s="12">
        <f t="shared" si="709"/>
        <v>63673.469387755104</v>
      </c>
      <c r="G219" s="12">
        <f t="shared" si="709"/>
        <v>60641.399416909611</v>
      </c>
      <c r="H219" s="12">
        <f t="shared" si="709"/>
        <v>57753.713730390104</v>
      </c>
      <c r="I219" s="12">
        <f t="shared" si="709"/>
        <v>55003.536886085807</v>
      </c>
      <c r="J219" s="12">
        <f t="shared" si="709"/>
        <v>52384.320843891248</v>
      </c>
      <c r="K219" s="12">
        <f t="shared" si="709"/>
        <v>49889.829375134519</v>
      </c>
      <c r="L219" s="12">
        <f t="shared" si="709"/>
        <v>47514.123214413827</v>
      </c>
      <c r="M219" s="12">
        <f t="shared" si="709"/>
        <v>45251.545918489355</v>
      </c>
      <c r="N219" s="12">
        <f t="shared" si="709"/>
        <v>43096.710398561292</v>
      </c>
      <c r="O219" s="12">
        <f t="shared" si="709"/>
        <v>41044.486093867898</v>
      </c>
      <c r="P219" s="12">
        <f t="shared" si="709"/>
        <v>39089.98675606466</v>
      </c>
      <c r="Q219" s="12">
        <f t="shared" si="709"/>
        <v>37228.558815299672</v>
      </c>
      <c r="R219" s="12">
        <f t="shared" si="709"/>
        <v>35455.770300285403</v>
      </c>
      <c r="S219" s="12">
        <f t="shared" si="709"/>
        <v>33767.400285986092</v>
      </c>
      <c r="T219" s="12">
        <f t="shared" si="709"/>
        <v>32159.428843796275</v>
      </c>
      <c r="U219" s="12">
        <f t="shared" si="709"/>
        <v>30628.027470282163</v>
      </c>
      <c r="V219" s="12">
        <f t="shared" si="709"/>
        <v>29169.549971697299</v>
      </c>
      <c r="W219" s="12">
        <f t="shared" si="709"/>
        <v>27780.52378256886</v>
      </c>
      <c r="X219" s="12">
        <f t="shared" si="709"/>
        <v>26457.641697684623</v>
      </c>
    </row>
    <row r="220" spans="1:27" ht="15.6" thickTop="1" thickBot="1" x14ac:dyDescent="0.35">
      <c r="B220" s="2" t="s">
        <v>10</v>
      </c>
      <c r="C220" s="7">
        <f>X220</f>
        <v>874847.16604630672</v>
      </c>
      <c r="E220" s="12">
        <f>E219</f>
        <v>66857.142857142855</v>
      </c>
      <c r="F220" s="12">
        <f>E220+F219</f>
        <v>130530.61224489796</v>
      </c>
      <c r="G220" s="12">
        <f t="shared" ref="G220" si="710">F220+G219</f>
        <v>191172.01166180757</v>
      </c>
      <c r="H220" s="12">
        <f t="shared" ref="H220" si="711">G220+H219</f>
        <v>248925.72539219767</v>
      </c>
      <c r="I220" s="12">
        <f t="shared" ref="I220" si="712">H220+I219</f>
        <v>303929.26227828348</v>
      </c>
      <c r="J220" s="12">
        <f t="shared" ref="J220" si="713">I220+J219</f>
        <v>356313.58312217472</v>
      </c>
      <c r="K220" s="12">
        <f t="shared" ref="K220" si="714">J220+K219</f>
        <v>406203.41249730927</v>
      </c>
      <c r="L220" s="12">
        <f t="shared" ref="L220" si="715">K220+L219</f>
        <v>453717.53571172309</v>
      </c>
      <c r="M220" s="12">
        <f t="shared" ref="M220" si="716">L220+M219</f>
        <v>498969.08163021243</v>
      </c>
      <c r="N220" s="12">
        <f t="shared" ref="N220" si="717">M220+N219</f>
        <v>542065.79202877369</v>
      </c>
      <c r="O220" s="12">
        <f t="shared" ref="O220" si="718">N220+O219</f>
        <v>583110.27812264161</v>
      </c>
      <c r="P220" s="12">
        <f t="shared" ref="P220" si="719">O220+P219</f>
        <v>622200.26487870631</v>
      </c>
      <c r="Q220" s="12">
        <f t="shared" ref="Q220" si="720">P220+Q219</f>
        <v>659428.82369400596</v>
      </c>
      <c r="R220" s="12">
        <f t="shared" ref="R220" si="721">Q220+R219</f>
        <v>694884.59399429138</v>
      </c>
      <c r="S220" s="12">
        <f t="shared" ref="S220" si="722">R220+S219</f>
        <v>728651.99428027752</v>
      </c>
      <c r="T220" s="12">
        <f t="shared" ref="T220" si="723">S220+T219</f>
        <v>760811.42312407377</v>
      </c>
      <c r="U220" s="12">
        <f t="shared" ref="U220" si="724">T220+U219</f>
        <v>791439.45059435593</v>
      </c>
      <c r="V220" s="12">
        <f t="shared" ref="V220" si="725">U220+V219</f>
        <v>820609.0005660532</v>
      </c>
      <c r="W220" s="12">
        <f t="shared" ref="W220" si="726">V220+W219</f>
        <v>848389.52434862207</v>
      </c>
      <c r="X220" s="13">
        <f t="shared" ref="X220" si="727">W220+X219</f>
        <v>874847.16604630672</v>
      </c>
    </row>
    <row r="221" spans="1:27" ht="15" thickTop="1" x14ac:dyDescent="0.3"/>
    <row r="222" spans="1:27" x14ac:dyDescent="0.3">
      <c r="A222" s="2">
        <f>A215+1</f>
        <v>35</v>
      </c>
      <c r="B222" s="2" t="s">
        <v>125</v>
      </c>
      <c r="C222" s="14">
        <f>'2.scen. - Novadi'!$W$35</f>
        <v>104160</v>
      </c>
      <c r="D222" s="1"/>
      <c r="E222" s="12">
        <f t="shared" ref="E222:J222" si="728">$C222</f>
        <v>104160</v>
      </c>
      <c r="F222" s="12">
        <f t="shared" si="728"/>
        <v>104160</v>
      </c>
      <c r="G222" s="12">
        <f t="shared" si="728"/>
        <v>104160</v>
      </c>
      <c r="H222" s="12">
        <f t="shared" si="728"/>
        <v>104160</v>
      </c>
      <c r="I222" s="12">
        <f t="shared" si="728"/>
        <v>104160</v>
      </c>
      <c r="J222" s="12">
        <f t="shared" si="728"/>
        <v>104160</v>
      </c>
      <c r="K222" s="12">
        <f t="shared" ref="K222:X222" si="729">$C222</f>
        <v>104160</v>
      </c>
      <c r="L222" s="12">
        <f t="shared" si="729"/>
        <v>104160</v>
      </c>
      <c r="M222" s="12">
        <f t="shared" si="729"/>
        <v>104160</v>
      </c>
      <c r="N222" s="12">
        <f t="shared" si="729"/>
        <v>104160</v>
      </c>
      <c r="O222" s="12">
        <f t="shared" si="729"/>
        <v>104160</v>
      </c>
      <c r="P222" s="12">
        <f t="shared" si="729"/>
        <v>104160</v>
      </c>
      <c r="Q222" s="12">
        <f t="shared" si="729"/>
        <v>104160</v>
      </c>
      <c r="R222" s="12">
        <f t="shared" si="729"/>
        <v>104160</v>
      </c>
      <c r="S222" s="12">
        <f t="shared" si="729"/>
        <v>104160</v>
      </c>
      <c r="T222" s="12">
        <f t="shared" si="729"/>
        <v>104160</v>
      </c>
      <c r="U222" s="12">
        <f t="shared" si="729"/>
        <v>104160</v>
      </c>
      <c r="V222" s="12">
        <f t="shared" si="729"/>
        <v>104160</v>
      </c>
      <c r="W222" s="12">
        <f t="shared" si="729"/>
        <v>104160</v>
      </c>
      <c r="X222" s="12">
        <f t="shared" si="729"/>
        <v>104160</v>
      </c>
    </row>
    <row r="223" spans="1:27" ht="15" thickBot="1" x14ac:dyDescent="0.35">
      <c r="A223" s="2"/>
      <c r="B223" s="2" t="s">
        <v>9</v>
      </c>
      <c r="C223" s="2"/>
      <c r="D223" s="2"/>
      <c r="E223" s="12">
        <f t="shared" ref="E223:X223" si="730">E222/E$3</f>
        <v>99200</v>
      </c>
      <c r="F223" s="12">
        <f t="shared" si="730"/>
        <v>94476.190476190473</v>
      </c>
      <c r="G223" s="12">
        <f t="shared" si="730"/>
        <v>89977.324263038536</v>
      </c>
      <c r="H223" s="12">
        <f t="shared" si="730"/>
        <v>85692.689774322411</v>
      </c>
      <c r="I223" s="12">
        <f t="shared" si="730"/>
        <v>81612.085499354667</v>
      </c>
      <c r="J223" s="12">
        <f t="shared" si="730"/>
        <v>77725.795713671105</v>
      </c>
      <c r="K223" s="12">
        <f t="shared" si="730"/>
        <v>74024.567346353433</v>
      </c>
      <c r="L223" s="12">
        <f t="shared" si="730"/>
        <v>70499.58794890804</v>
      </c>
      <c r="M223" s="12">
        <f t="shared" si="730"/>
        <v>67142.464713245747</v>
      </c>
      <c r="N223" s="12">
        <f t="shared" si="730"/>
        <v>63945.204488805473</v>
      </c>
      <c r="O223" s="12">
        <f t="shared" si="730"/>
        <v>60900.194751243303</v>
      </c>
      <c r="P223" s="12">
        <f t="shared" si="730"/>
        <v>58000.185477374573</v>
      </c>
      <c r="Q223" s="12">
        <f t="shared" si="730"/>
        <v>55238.271883213871</v>
      </c>
      <c r="R223" s="12">
        <f t="shared" si="730"/>
        <v>52607.877984013212</v>
      </c>
      <c r="S223" s="12">
        <f t="shared" si="730"/>
        <v>50102.740937155431</v>
      </c>
      <c r="T223" s="12">
        <f t="shared" si="730"/>
        <v>47716.89613062422</v>
      </c>
      <c r="U223" s="12">
        <f t="shared" si="730"/>
        <v>45444.66298154687</v>
      </c>
      <c r="V223" s="12">
        <f t="shared" si="730"/>
        <v>43280.631410997019</v>
      </c>
      <c r="W223" s="12">
        <f t="shared" si="730"/>
        <v>41219.648962854306</v>
      </c>
      <c r="X223" s="12">
        <f t="shared" si="730"/>
        <v>39256.808536051714</v>
      </c>
      <c r="Z223" s="5"/>
      <c r="AA223" s="4"/>
    </row>
    <row r="224" spans="1:27" ht="15.6" thickTop="1" thickBot="1" x14ac:dyDescent="0.35">
      <c r="A224" s="2"/>
      <c r="B224" s="2" t="s">
        <v>10</v>
      </c>
      <c r="C224" s="7">
        <f>X224</f>
        <v>1298063.8292789648</v>
      </c>
      <c r="D224" s="2"/>
      <c r="E224" s="12">
        <f>E223</f>
        <v>99200</v>
      </c>
      <c r="F224" s="12">
        <f t="shared" ref="F224:X224" si="731">E224+F223</f>
        <v>193676.19047619047</v>
      </c>
      <c r="G224" s="12">
        <f t="shared" si="731"/>
        <v>283653.51473922899</v>
      </c>
      <c r="H224" s="12">
        <f t="shared" si="731"/>
        <v>369346.20451355143</v>
      </c>
      <c r="I224" s="12">
        <f t="shared" si="731"/>
        <v>450958.29001290607</v>
      </c>
      <c r="J224" s="12">
        <f t="shared" si="731"/>
        <v>528684.08572657721</v>
      </c>
      <c r="K224" s="12">
        <f t="shared" si="731"/>
        <v>602708.65307293064</v>
      </c>
      <c r="L224" s="12">
        <f t="shared" si="731"/>
        <v>673208.24102183874</v>
      </c>
      <c r="M224" s="12">
        <f t="shared" si="731"/>
        <v>740350.70573508448</v>
      </c>
      <c r="N224" s="12">
        <f t="shared" si="731"/>
        <v>804295.91022388998</v>
      </c>
      <c r="O224" s="12">
        <f t="shared" si="731"/>
        <v>865196.10497513332</v>
      </c>
      <c r="P224" s="12">
        <f t="shared" si="731"/>
        <v>923196.29045250791</v>
      </c>
      <c r="Q224" s="12">
        <f t="shared" si="731"/>
        <v>978434.5623357218</v>
      </c>
      <c r="R224" s="12">
        <f t="shared" si="731"/>
        <v>1031042.440319735</v>
      </c>
      <c r="S224" s="12">
        <f t="shared" si="731"/>
        <v>1081145.1812568903</v>
      </c>
      <c r="T224" s="12">
        <f t="shared" si="731"/>
        <v>1128862.0773875145</v>
      </c>
      <c r="U224" s="12">
        <f t="shared" si="731"/>
        <v>1174306.7403690615</v>
      </c>
      <c r="V224" s="12">
        <f t="shared" si="731"/>
        <v>1217587.3717800586</v>
      </c>
      <c r="W224" s="12">
        <f t="shared" si="731"/>
        <v>1258807.020742913</v>
      </c>
      <c r="X224" s="13">
        <f t="shared" si="731"/>
        <v>1298063.8292789648</v>
      </c>
    </row>
    <row r="225" spans="1:27" ht="15" thickTop="1" x14ac:dyDescent="0.3">
      <c r="B225" s="2" t="s">
        <v>126</v>
      </c>
      <c r="C225" s="15">
        <f>'2.scen. - Novadi'!$S$35</f>
        <v>32400</v>
      </c>
      <c r="E225" s="12">
        <f>$C225</f>
        <v>32400</v>
      </c>
      <c r="F225" s="12">
        <f t="shared" ref="F225:X225" si="732">$C225</f>
        <v>32400</v>
      </c>
      <c r="G225" s="12">
        <f t="shared" si="732"/>
        <v>32400</v>
      </c>
      <c r="H225" s="12">
        <f t="shared" si="732"/>
        <v>32400</v>
      </c>
      <c r="I225" s="12">
        <f t="shared" si="732"/>
        <v>32400</v>
      </c>
      <c r="J225" s="12">
        <f t="shared" si="732"/>
        <v>32400</v>
      </c>
      <c r="K225" s="12">
        <f t="shared" si="732"/>
        <v>32400</v>
      </c>
      <c r="L225" s="12">
        <f t="shared" si="732"/>
        <v>32400</v>
      </c>
      <c r="M225" s="12">
        <f t="shared" si="732"/>
        <v>32400</v>
      </c>
      <c r="N225" s="12">
        <f t="shared" si="732"/>
        <v>32400</v>
      </c>
      <c r="O225" s="12">
        <f t="shared" si="732"/>
        <v>32400</v>
      </c>
      <c r="P225" s="12">
        <f t="shared" si="732"/>
        <v>32400</v>
      </c>
      <c r="Q225" s="12">
        <f t="shared" si="732"/>
        <v>32400</v>
      </c>
      <c r="R225" s="12">
        <f t="shared" si="732"/>
        <v>32400</v>
      </c>
      <c r="S225" s="12">
        <f t="shared" si="732"/>
        <v>32400</v>
      </c>
      <c r="T225" s="12">
        <f t="shared" si="732"/>
        <v>32400</v>
      </c>
      <c r="U225" s="12">
        <f t="shared" si="732"/>
        <v>32400</v>
      </c>
      <c r="V225" s="12">
        <f t="shared" si="732"/>
        <v>32400</v>
      </c>
      <c r="W225" s="12">
        <f t="shared" si="732"/>
        <v>32400</v>
      </c>
      <c r="X225" s="12">
        <f t="shared" si="732"/>
        <v>32400</v>
      </c>
    </row>
    <row r="226" spans="1:27" ht="15" thickBot="1" x14ac:dyDescent="0.35">
      <c r="B226" s="2" t="s">
        <v>9</v>
      </c>
      <c r="E226" s="12">
        <f t="shared" ref="E226:X226" si="733">E225/E$3</f>
        <v>30857.142857142855</v>
      </c>
      <c r="F226" s="12">
        <f t="shared" si="733"/>
        <v>29387.755102040814</v>
      </c>
      <c r="G226" s="12">
        <f t="shared" si="733"/>
        <v>27988.338192419822</v>
      </c>
      <c r="H226" s="12">
        <f t="shared" si="733"/>
        <v>26655.56018325697</v>
      </c>
      <c r="I226" s="12">
        <f t="shared" si="733"/>
        <v>25386.247793578066</v>
      </c>
      <c r="J226" s="12">
        <f t="shared" si="733"/>
        <v>24177.37885102673</v>
      </c>
      <c r="K226" s="12">
        <f t="shared" si="733"/>
        <v>23026.075096215933</v>
      </c>
      <c r="L226" s="12">
        <f t="shared" si="733"/>
        <v>21929.595329729458</v>
      </c>
      <c r="M226" s="12">
        <f t="shared" si="733"/>
        <v>20885.328885456627</v>
      </c>
      <c r="N226" s="12">
        <f t="shared" si="733"/>
        <v>19890.789414720595</v>
      </c>
      <c r="O226" s="12">
        <f t="shared" si="733"/>
        <v>18943.608966400567</v>
      </c>
      <c r="P226" s="12">
        <f t="shared" si="733"/>
        <v>18041.532348952918</v>
      </c>
      <c r="Q226" s="12">
        <f t="shared" si="733"/>
        <v>17182.41176090754</v>
      </c>
      <c r="R226" s="12">
        <f t="shared" si="733"/>
        <v>16364.2016770548</v>
      </c>
      <c r="S226" s="12">
        <f t="shared" si="733"/>
        <v>15584.953978147427</v>
      </c>
      <c r="T226" s="12">
        <f t="shared" si="733"/>
        <v>14842.813312521359</v>
      </c>
      <c r="U226" s="12">
        <f t="shared" si="733"/>
        <v>14136.012678591767</v>
      </c>
      <c r="V226" s="12">
        <f t="shared" si="733"/>
        <v>13462.869217706446</v>
      </c>
      <c r="W226" s="12">
        <f t="shared" si="733"/>
        <v>12821.780207339472</v>
      </c>
      <c r="X226" s="12">
        <f t="shared" si="733"/>
        <v>12211.219245085211</v>
      </c>
    </row>
    <row r="227" spans="1:27" ht="15.6" thickTop="1" thickBot="1" x14ac:dyDescent="0.35">
      <c r="B227" s="2" t="s">
        <v>10</v>
      </c>
      <c r="C227" s="7">
        <f>X227</f>
        <v>403775.61509829538</v>
      </c>
      <c r="E227" s="12">
        <f>E226</f>
        <v>30857.142857142855</v>
      </c>
      <c r="F227" s="12">
        <f>E227+F226</f>
        <v>60244.897959183669</v>
      </c>
      <c r="G227" s="12">
        <f t="shared" ref="G227" si="734">F227+G226</f>
        <v>88233.236151603487</v>
      </c>
      <c r="H227" s="12">
        <f t="shared" ref="H227" si="735">G227+H226</f>
        <v>114888.79633486045</v>
      </c>
      <c r="I227" s="12">
        <f t="shared" ref="I227" si="736">H227+I226</f>
        <v>140275.04412843852</v>
      </c>
      <c r="J227" s="12">
        <f t="shared" ref="J227" si="737">I227+J226</f>
        <v>164452.42297946525</v>
      </c>
      <c r="K227" s="12">
        <f t="shared" ref="K227" si="738">J227+K226</f>
        <v>187478.49807568119</v>
      </c>
      <c r="L227" s="12">
        <f t="shared" ref="L227" si="739">K227+L226</f>
        <v>209408.09340541065</v>
      </c>
      <c r="M227" s="12">
        <f t="shared" ref="M227" si="740">L227+M226</f>
        <v>230293.42229086728</v>
      </c>
      <c r="N227" s="12">
        <f t="shared" ref="N227" si="741">M227+N226</f>
        <v>250184.21170558786</v>
      </c>
      <c r="O227" s="12">
        <f t="shared" ref="O227" si="742">N227+O226</f>
        <v>269127.82067198842</v>
      </c>
      <c r="P227" s="12">
        <f t="shared" ref="P227" si="743">O227+P226</f>
        <v>287169.35302094131</v>
      </c>
      <c r="Q227" s="12">
        <f t="shared" ref="Q227" si="744">P227+Q226</f>
        <v>304351.76478184888</v>
      </c>
      <c r="R227" s="12">
        <f t="shared" ref="R227" si="745">Q227+R226</f>
        <v>320715.96645890368</v>
      </c>
      <c r="S227" s="12">
        <f t="shared" ref="S227" si="746">R227+S226</f>
        <v>336300.9204370511</v>
      </c>
      <c r="T227" s="12">
        <f t="shared" ref="T227" si="747">S227+T226</f>
        <v>351143.73374957248</v>
      </c>
      <c r="U227" s="12">
        <f t="shared" ref="U227" si="748">T227+U226</f>
        <v>365279.74642816425</v>
      </c>
      <c r="V227" s="12">
        <f t="shared" ref="V227" si="749">U227+V226</f>
        <v>378742.61564587068</v>
      </c>
      <c r="W227" s="12">
        <f t="shared" ref="W227" si="750">V227+W226</f>
        <v>391564.39585321018</v>
      </c>
      <c r="X227" s="13">
        <f t="shared" ref="X227" si="751">W227+X226</f>
        <v>403775.61509829538</v>
      </c>
    </row>
    <row r="228" spans="1:27" ht="15" thickTop="1" x14ac:dyDescent="0.3"/>
    <row r="229" spans="1:27" x14ac:dyDescent="0.3">
      <c r="A229" s="2">
        <f>A222+1</f>
        <v>36</v>
      </c>
      <c r="B229" s="2" t="s">
        <v>125</v>
      </c>
      <c r="C229" s="14">
        <f>'2.scen. - Novadi'!$W$36</f>
        <v>595740</v>
      </c>
      <c r="D229" s="1"/>
      <c r="E229" s="12">
        <f t="shared" ref="E229:J229" si="752">$C229</f>
        <v>595740</v>
      </c>
      <c r="F229" s="12">
        <f t="shared" si="752"/>
        <v>595740</v>
      </c>
      <c r="G229" s="12">
        <f t="shared" si="752"/>
        <v>595740</v>
      </c>
      <c r="H229" s="12">
        <f t="shared" si="752"/>
        <v>595740</v>
      </c>
      <c r="I229" s="12">
        <f t="shared" si="752"/>
        <v>595740</v>
      </c>
      <c r="J229" s="12">
        <f t="shared" si="752"/>
        <v>595740</v>
      </c>
      <c r="K229" s="12">
        <f t="shared" ref="K229:X229" si="753">$C229</f>
        <v>595740</v>
      </c>
      <c r="L229" s="12">
        <f t="shared" si="753"/>
        <v>595740</v>
      </c>
      <c r="M229" s="12">
        <f t="shared" si="753"/>
        <v>595740</v>
      </c>
      <c r="N229" s="12">
        <f t="shared" si="753"/>
        <v>595740</v>
      </c>
      <c r="O229" s="12">
        <f t="shared" si="753"/>
        <v>595740</v>
      </c>
      <c r="P229" s="12">
        <f t="shared" si="753"/>
        <v>595740</v>
      </c>
      <c r="Q229" s="12">
        <f t="shared" si="753"/>
        <v>595740</v>
      </c>
      <c r="R229" s="12">
        <f t="shared" si="753"/>
        <v>595740</v>
      </c>
      <c r="S229" s="12">
        <f t="shared" si="753"/>
        <v>595740</v>
      </c>
      <c r="T229" s="12">
        <f t="shared" si="753"/>
        <v>595740</v>
      </c>
      <c r="U229" s="12">
        <f t="shared" si="753"/>
        <v>595740</v>
      </c>
      <c r="V229" s="12">
        <f t="shared" si="753"/>
        <v>595740</v>
      </c>
      <c r="W229" s="12">
        <f t="shared" si="753"/>
        <v>595740</v>
      </c>
      <c r="X229" s="12">
        <f t="shared" si="753"/>
        <v>595740</v>
      </c>
    </row>
    <row r="230" spans="1:27" ht="15" thickBot="1" x14ac:dyDescent="0.35">
      <c r="A230" s="2"/>
      <c r="B230" s="2" t="s">
        <v>9</v>
      </c>
      <c r="C230" s="2"/>
      <c r="D230" s="2"/>
      <c r="E230" s="12">
        <f t="shared" ref="E230:X230" si="754">E229/E$3</f>
        <v>567371.42857142852</v>
      </c>
      <c r="F230" s="12">
        <f t="shared" si="754"/>
        <v>540353.74149659858</v>
      </c>
      <c r="G230" s="12">
        <f t="shared" si="754"/>
        <v>514622.6109491415</v>
      </c>
      <c r="H230" s="12">
        <f t="shared" si="754"/>
        <v>490116.77233251568</v>
      </c>
      <c r="I230" s="12">
        <f t="shared" si="754"/>
        <v>466777.87841191964</v>
      </c>
      <c r="J230" s="12">
        <f t="shared" si="754"/>
        <v>444550.36039230443</v>
      </c>
      <c r="K230" s="12">
        <f t="shared" si="754"/>
        <v>423381.29561171849</v>
      </c>
      <c r="L230" s="12">
        <f t="shared" si="754"/>
        <v>403220.28153496998</v>
      </c>
      <c r="M230" s="12">
        <f t="shared" si="754"/>
        <v>384019.31574759044</v>
      </c>
      <c r="N230" s="12">
        <f t="shared" si="754"/>
        <v>365732.68166437186</v>
      </c>
      <c r="O230" s="12">
        <f t="shared" si="754"/>
        <v>348316.83968035411</v>
      </c>
      <c r="P230" s="12">
        <f t="shared" si="754"/>
        <v>331730.32350509916</v>
      </c>
      <c r="Q230" s="12">
        <f t="shared" si="754"/>
        <v>315933.64143342775</v>
      </c>
      <c r="R230" s="12">
        <f t="shared" si="754"/>
        <v>300889.18231755018</v>
      </c>
      <c r="S230" s="12">
        <f t="shared" si="754"/>
        <v>286561.12601671444</v>
      </c>
      <c r="T230" s="12">
        <f t="shared" si="754"/>
        <v>272915.35811115662</v>
      </c>
      <c r="U230" s="12">
        <f t="shared" si="754"/>
        <v>259919.38867729198</v>
      </c>
      <c r="V230" s="12">
        <f t="shared" si="754"/>
        <v>247542.27493075427</v>
      </c>
      <c r="W230" s="12">
        <f t="shared" si="754"/>
        <v>235754.54755309931</v>
      </c>
      <c r="X230" s="12">
        <f t="shared" si="754"/>
        <v>224528.14052676121</v>
      </c>
      <c r="Z230" s="5"/>
      <c r="AA230" s="4"/>
    </row>
    <row r="231" spans="1:27" ht="15.6" thickTop="1" thickBot="1" x14ac:dyDescent="0.35">
      <c r="A231" s="2"/>
      <c r="B231" s="2" t="s">
        <v>10</v>
      </c>
      <c r="C231" s="7">
        <f>X231</f>
        <v>7424237.1894647693</v>
      </c>
      <c r="D231" s="2"/>
      <c r="E231" s="12">
        <f>E230</f>
        <v>567371.42857142852</v>
      </c>
      <c r="F231" s="12">
        <f t="shared" ref="F231:X231" si="755">E231+F230</f>
        <v>1107725.170068027</v>
      </c>
      <c r="G231" s="12">
        <f t="shared" si="755"/>
        <v>1622347.7810171684</v>
      </c>
      <c r="H231" s="12">
        <f t="shared" si="755"/>
        <v>2112464.553349684</v>
      </c>
      <c r="I231" s="12">
        <f t="shared" si="755"/>
        <v>2579242.4317616038</v>
      </c>
      <c r="J231" s="12">
        <f t="shared" si="755"/>
        <v>3023792.7921539084</v>
      </c>
      <c r="K231" s="12">
        <f t="shared" si="755"/>
        <v>3447174.0877656271</v>
      </c>
      <c r="L231" s="12">
        <f t="shared" si="755"/>
        <v>3850394.3693005969</v>
      </c>
      <c r="M231" s="12">
        <f t="shared" si="755"/>
        <v>4234413.6850481872</v>
      </c>
      <c r="N231" s="12">
        <f t="shared" si="755"/>
        <v>4600146.366712559</v>
      </c>
      <c r="O231" s="12">
        <f t="shared" si="755"/>
        <v>4948463.2063929131</v>
      </c>
      <c r="P231" s="12">
        <f t="shared" si="755"/>
        <v>5280193.5298980121</v>
      </c>
      <c r="Q231" s="12">
        <f t="shared" si="755"/>
        <v>5596127.1713314401</v>
      </c>
      <c r="R231" s="12">
        <f t="shared" si="755"/>
        <v>5897016.3536489904</v>
      </c>
      <c r="S231" s="12">
        <f t="shared" si="755"/>
        <v>6183577.479665705</v>
      </c>
      <c r="T231" s="12">
        <f t="shared" si="755"/>
        <v>6456492.8377768621</v>
      </c>
      <c r="U231" s="12">
        <f t="shared" si="755"/>
        <v>6716412.2264541537</v>
      </c>
      <c r="V231" s="12">
        <f t="shared" si="755"/>
        <v>6963954.5013849083</v>
      </c>
      <c r="W231" s="12">
        <f t="shared" si="755"/>
        <v>7199709.048938008</v>
      </c>
      <c r="X231" s="13">
        <f t="shared" si="755"/>
        <v>7424237.1894647693</v>
      </c>
    </row>
    <row r="232" spans="1:27" ht="15" thickTop="1" x14ac:dyDescent="0.3">
      <c r="B232" s="2" t="s">
        <v>126</v>
      </c>
      <c r="C232" s="15">
        <f>'2.scen. - Novadi'!$S$36</f>
        <v>259200</v>
      </c>
      <c r="E232" s="12">
        <f>$C232</f>
        <v>259200</v>
      </c>
      <c r="F232" s="12">
        <f t="shared" ref="F232:X232" si="756">$C232</f>
        <v>259200</v>
      </c>
      <c r="G232" s="12">
        <f t="shared" si="756"/>
        <v>259200</v>
      </c>
      <c r="H232" s="12">
        <f t="shared" si="756"/>
        <v>259200</v>
      </c>
      <c r="I232" s="12">
        <f t="shared" si="756"/>
        <v>259200</v>
      </c>
      <c r="J232" s="12">
        <f t="shared" si="756"/>
        <v>259200</v>
      </c>
      <c r="K232" s="12">
        <f t="shared" si="756"/>
        <v>259200</v>
      </c>
      <c r="L232" s="12">
        <f t="shared" si="756"/>
        <v>259200</v>
      </c>
      <c r="M232" s="12">
        <f t="shared" si="756"/>
        <v>259200</v>
      </c>
      <c r="N232" s="12">
        <f t="shared" si="756"/>
        <v>259200</v>
      </c>
      <c r="O232" s="12">
        <f t="shared" si="756"/>
        <v>259200</v>
      </c>
      <c r="P232" s="12">
        <f t="shared" si="756"/>
        <v>259200</v>
      </c>
      <c r="Q232" s="12">
        <f t="shared" si="756"/>
        <v>259200</v>
      </c>
      <c r="R232" s="12">
        <f t="shared" si="756"/>
        <v>259200</v>
      </c>
      <c r="S232" s="12">
        <f t="shared" si="756"/>
        <v>259200</v>
      </c>
      <c r="T232" s="12">
        <f t="shared" si="756"/>
        <v>259200</v>
      </c>
      <c r="U232" s="12">
        <f t="shared" si="756"/>
        <v>259200</v>
      </c>
      <c r="V232" s="12">
        <f t="shared" si="756"/>
        <v>259200</v>
      </c>
      <c r="W232" s="12">
        <f t="shared" si="756"/>
        <v>259200</v>
      </c>
      <c r="X232" s="12">
        <f t="shared" si="756"/>
        <v>259200</v>
      </c>
    </row>
    <row r="233" spans="1:27" ht="15" thickBot="1" x14ac:dyDescent="0.35">
      <c r="B233" s="2" t="s">
        <v>9</v>
      </c>
      <c r="E233" s="12">
        <f t="shared" ref="E233:X233" si="757">E232/E$3</f>
        <v>246857.14285714284</v>
      </c>
      <c r="F233" s="12">
        <f t="shared" si="757"/>
        <v>235102.04081632651</v>
      </c>
      <c r="G233" s="12">
        <f t="shared" si="757"/>
        <v>223906.70553935858</v>
      </c>
      <c r="H233" s="12">
        <f t="shared" si="757"/>
        <v>213244.48146605576</v>
      </c>
      <c r="I233" s="12">
        <f t="shared" si="757"/>
        <v>203089.98234862453</v>
      </c>
      <c r="J233" s="12">
        <f t="shared" si="757"/>
        <v>193419.03080821384</v>
      </c>
      <c r="K233" s="12">
        <f t="shared" si="757"/>
        <v>184208.60076972746</v>
      </c>
      <c r="L233" s="12">
        <f t="shared" si="757"/>
        <v>175436.76263783567</v>
      </c>
      <c r="M233" s="12">
        <f t="shared" si="757"/>
        <v>167082.63108365302</v>
      </c>
      <c r="N233" s="12">
        <f t="shared" si="757"/>
        <v>159126.31531776476</v>
      </c>
      <c r="O233" s="12">
        <f t="shared" si="757"/>
        <v>151548.87173120453</v>
      </c>
      <c r="P233" s="12">
        <f t="shared" si="757"/>
        <v>144332.25879162335</v>
      </c>
      <c r="Q233" s="12">
        <f t="shared" si="757"/>
        <v>137459.29408726032</v>
      </c>
      <c r="R233" s="12">
        <f t="shared" si="757"/>
        <v>130913.6134164384</v>
      </c>
      <c r="S233" s="12">
        <f t="shared" si="757"/>
        <v>124679.63182517941</v>
      </c>
      <c r="T233" s="12">
        <f t="shared" si="757"/>
        <v>118742.50650017087</v>
      </c>
      <c r="U233" s="12">
        <f t="shared" si="757"/>
        <v>113088.10142873414</v>
      </c>
      <c r="V233" s="12">
        <f t="shared" si="757"/>
        <v>107702.95374165157</v>
      </c>
      <c r="W233" s="12">
        <f t="shared" si="757"/>
        <v>102574.24165871578</v>
      </c>
      <c r="X233" s="12">
        <f t="shared" si="757"/>
        <v>97689.753960681686</v>
      </c>
    </row>
    <row r="234" spans="1:27" ht="15.6" thickTop="1" thickBot="1" x14ac:dyDescent="0.35">
      <c r="B234" s="2" t="s">
        <v>10</v>
      </c>
      <c r="C234" s="7">
        <f>X234</f>
        <v>3230204.9207863631</v>
      </c>
      <c r="E234" s="12">
        <f>E233</f>
        <v>246857.14285714284</v>
      </c>
      <c r="F234" s="12">
        <f>E234+F233</f>
        <v>481959.18367346935</v>
      </c>
      <c r="G234" s="12">
        <f t="shared" ref="G234" si="758">F234+G233</f>
        <v>705865.8892128279</v>
      </c>
      <c r="H234" s="12">
        <f t="shared" ref="H234" si="759">G234+H233</f>
        <v>919110.37067888363</v>
      </c>
      <c r="I234" s="12">
        <f t="shared" ref="I234" si="760">H234+I233</f>
        <v>1122200.3530275081</v>
      </c>
      <c r="J234" s="12">
        <f t="shared" ref="J234" si="761">I234+J233</f>
        <v>1315619.383835722</v>
      </c>
      <c r="K234" s="12">
        <f t="shared" ref="K234" si="762">J234+K233</f>
        <v>1499827.9846054495</v>
      </c>
      <c r="L234" s="12">
        <f t="shared" ref="L234" si="763">K234+L233</f>
        <v>1675264.7472432852</v>
      </c>
      <c r="M234" s="12">
        <f t="shared" ref="M234" si="764">L234+M233</f>
        <v>1842347.3783269383</v>
      </c>
      <c r="N234" s="12">
        <f t="shared" ref="N234" si="765">M234+N233</f>
        <v>2001473.6936447029</v>
      </c>
      <c r="O234" s="12">
        <f t="shared" ref="O234" si="766">N234+O233</f>
        <v>2153022.5653759073</v>
      </c>
      <c r="P234" s="12">
        <f t="shared" ref="P234" si="767">O234+P233</f>
        <v>2297354.8241675305</v>
      </c>
      <c r="Q234" s="12">
        <f t="shared" ref="Q234" si="768">P234+Q233</f>
        <v>2434814.118254791</v>
      </c>
      <c r="R234" s="12">
        <f t="shared" ref="R234" si="769">Q234+R233</f>
        <v>2565727.7316712295</v>
      </c>
      <c r="S234" s="12">
        <f t="shared" ref="S234" si="770">R234+S233</f>
        <v>2690407.3634964088</v>
      </c>
      <c r="T234" s="12">
        <f t="shared" ref="T234" si="771">S234+T233</f>
        <v>2809149.8699965798</v>
      </c>
      <c r="U234" s="12">
        <f t="shared" ref="U234" si="772">T234+U233</f>
        <v>2922237.971425314</v>
      </c>
      <c r="V234" s="12">
        <f t="shared" ref="V234" si="773">U234+V233</f>
        <v>3029940.9251669655</v>
      </c>
      <c r="W234" s="12">
        <f t="shared" ref="W234" si="774">V234+W233</f>
        <v>3132515.1668256815</v>
      </c>
      <c r="X234" s="13">
        <f t="shared" ref="X234" si="775">W234+X233</f>
        <v>3230204.9207863631</v>
      </c>
    </row>
    <row r="235" spans="1:27" ht="15" thickTop="1" x14ac:dyDescent="0.3"/>
    <row r="236" spans="1:27" x14ac:dyDescent="0.3">
      <c r="A236" s="2">
        <f>A229+1</f>
        <v>37</v>
      </c>
      <c r="B236" s="2" t="s">
        <v>125</v>
      </c>
      <c r="C236" s="14">
        <f>'2.scen. - Novadi'!$W$37</f>
        <v>84780</v>
      </c>
      <c r="D236" s="1"/>
      <c r="E236" s="12">
        <f t="shared" ref="E236:J236" si="776">$C236</f>
        <v>84780</v>
      </c>
      <c r="F236" s="12">
        <f t="shared" si="776"/>
        <v>84780</v>
      </c>
      <c r="G236" s="12">
        <f t="shared" si="776"/>
        <v>84780</v>
      </c>
      <c r="H236" s="12">
        <f t="shared" si="776"/>
        <v>84780</v>
      </c>
      <c r="I236" s="12">
        <f t="shared" si="776"/>
        <v>84780</v>
      </c>
      <c r="J236" s="12">
        <f t="shared" si="776"/>
        <v>84780</v>
      </c>
      <c r="K236" s="12">
        <f t="shared" ref="K236:X236" si="777">$C236</f>
        <v>84780</v>
      </c>
      <c r="L236" s="12">
        <f t="shared" si="777"/>
        <v>84780</v>
      </c>
      <c r="M236" s="12">
        <f t="shared" si="777"/>
        <v>84780</v>
      </c>
      <c r="N236" s="12">
        <f t="shared" si="777"/>
        <v>84780</v>
      </c>
      <c r="O236" s="12">
        <f t="shared" si="777"/>
        <v>84780</v>
      </c>
      <c r="P236" s="12">
        <f t="shared" si="777"/>
        <v>84780</v>
      </c>
      <c r="Q236" s="12">
        <f t="shared" si="777"/>
        <v>84780</v>
      </c>
      <c r="R236" s="12">
        <f t="shared" si="777"/>
        <v>84780</v>
      </c>
      <c r="S236" s="12">
        <f t="shared" si="777"/>
        <v>84780</v>
      </c>
      <c r="T236" s="12">
        <f t="shared" si="777"/>
        <v>84780</v>
      </c>
      <c r="U236" s="12">
        <f t="shared" si="777"/>
        <v>84780</v>
      </c>
      <c r="V236" s="12">
        <f t="shared" si="777"/>
        <v>84780</v>
      </c>
      <c r="W236" s="12">
        <f t="shared" si="777"/>
        <v>84780</v>
      </c>
      <c r="X236" s="12">
        <f t="shared" si="777"/>
        <v>84780</v>
      </c>
    </row>
    <row r="237" spans="1:27" ht="15" thickBot="1" x14ac:dyDescent="0.35">
      <c r="A237" s="2"/>
      <c r="B237" s="2" t="s">
        <v>9</v>
      </c>
      <c r="C237" s="2"/>
      <c r="D237" s="2"/>
      <c r="E237" s="12">
        <f t="shared" ref="E237:X237" si="778">E236/E$3</f>
        <v>80742.857142857145</v>
      </c>
      <c r="F237" s="12">
        <f t="shared" si="778"/>
        <v>76897.959183673462</v>
      </c>
      <c r="G237" s="12">
        <f t="shared" si="778"/>
        <v>73236.15160349854</v>
      </c>
      <c r="H237" s="12">
        <f t="shared" si="778"/>
        <v>69748.715812855735</v>
      </c>
      <c r="I237" s="12">
        <f t="shared" si="778"/>
        <v>66427.348393195934</v>
      </c>
      <c r="J237" s="12">
        <f t="shared" si="778"/>
        <v>63264.141326853271</v>
      </c>
      <c r="K237" s="12">
        <f t="shared" si="778"/>
        <v>60251.56316843169</v>
      </c>
      <c r="L237" s="12">
        <f t="shared" si="778"/>
        <v>57382.441112792083</v>
      </c>
      <c r="M237" s="12">
        <f t="shared" si="778"/>
        <v>54649.943916944838</v>
      </c>
      <c r="N237" s="12">
        <f t="shared" si="778"/>
        <v>52047.565635185558</v>
      </c>
      <c r="O237" s="12">
        <f t="shared" si="778"/>
        <v>49569.110128748151</v>
      </c>
      <c r="P237" s="12">
        <f t="shared" si="778"/>
        <v>47208.676313093471</v>
      </c>
      <c r="Q237" s="12">
        <f t="shared" si="778"/>
        <v>44960.644107708067</v>
      </c>
      <c r="R237" s="12">
        <f t="shared" si="778"/>
        <v>42819.661054960059</v>
      </c>
      <c r="S237" s="12">
        <f t="shared" si="778"/>
        <v>40780.629576152438</v>
      </c>
      <c r="T237" s="12">
        <f t="shared" si="778"/>
        <v>38838.694834430884</v>
      </c>
      <c r="U237" s="12">
        <f t="shared" si="778"/>
        <v>36989.233175648456</v>
      </c>
      <c r="V237" s="12">
        <f t="shared" si="778"/>
        <v>35227.841119665201</v>
      </c>
      <c r="W237" s="12">
        <f t="shared" si="778"/>
        <v>33550.324875871622</v>
      </c>
      <c r="X237" s="12">
        <f t="shared" si="778"/>
        <v>31952.69035797297</v>
      </c>
      <c r="Z237" s="5"/>
      <c r="AA237" s="4"/>
    </row>
    <row r="238" spans="1:27" ht="15.6" thickTop="1" thickBot="1" x14ac:dyDescent="0.35">
      <c r="A238" s="2"/>
      <c r="B238" s="2" t="s">
        <v>10</v>
      </c>
      <c r="C238" s="7">
        <f>X238</f>
        <v>1056546.1928405396</v>
      </c>
      <c r="D238" s="2"/>
      <c r="E238" s="12">
        <f>E237</f>
        <v>80742.857142857145</v>
      </c>
      <c r="F238" s="12">
        <f t="shared" ref="F238:X238" si="779">E238+F237</f>
        <v>157640.81632653059</v>
      </c>
      <c r="G238" s="12">
        <f t="shared" si="779"/>
        <v>230876.96793002915</v>
      </c>
      <c r="H238" s="12">
        <f t="shared" si="779"/>
        <v>300625.6837428849</v>
      </c>
      <c r="I238" s="12">
        <f t="shared" si="779"/>
        <v>367053.03213608084</v>
      </c>
      <c r="J238" s="12">
        <f t="shared" si="779"/>
        <v>430317.17346293409</v>
      </c>
      <c r="K238" s="12">
        <f t="shared" si="779"/>
        <v>490568.73663136578</v>
      </c>
      <c r="L238" s="12">
        <f t="shared" si="779"/>
        <v>547951.17774415785</v>
      </c>
      <c r="M238" s="12">
        <f t="shared" si="779"/>
        <v>602601.12166110263</v>
      </c>
      <c r="N238" s="12">
        <f t="shared" si="779"/>
        <v>654648.6872962882</v>
      </c>
      <c r="O238" s="12">
        <f t="shared" si="779"/>
        <v>704217.79742503632</v>
      </c>
      <c r="P238" s="12">
        <f t="shared" si="779"/>
        <v>751426.47373812983</v>
      </c>
      <c r="Q238" s="12">
        <f t="shared" si="779"/>
        <v>796387.11784583796</v>
      </c>
      <c r="R238" s="12">
        <f t="shared" si="779"/>
        <v>839206.77890079806</v>
      </c>
      <c r="S238" s="12">
        <f t="shared" si="779"/>
        <v>879987.40847695048</v>
      </c>
      <c r="T238" s="12">
        <f t="shared" si="779"/>
        <v>918826.10331138142</v>
      </c>
      <c r="U238" s="12">
        <f t="shared" si="779"/>
        <v>955815.33648702991</v>
      </c>
      <c r="V238" s="12">
        <f t="shared" si="779"/>
        <v>991043.1776066951</v>
      </c>
      <c r="W238" s="12">
        <f t="shared" si="779"/>
        <v>1024593.5024825667</v>
      </c>
      <c r="X238" s="13">
        <f t="shared" si="779"/>
        <v>1056546.1928405396</v>
      </c>
    </row>
    <row r="239" spans="1:27" ht="15" thickTop="1" x14ac:dyDescent="0.3">
      <c r="B239" s="2" t="s">
        <v>126</v>
      </c>
      <c r="C239" s="15">
        <f>'2.scen. - Novadi'!$S$37</f>
        <v>48600</v>
      </c>
      <c r="E239" s="12">
        <f>$C239</f>
        <v>48600</v>
      </c>
      <c r="F239" s="12">
        <f t="shared" ref="F239:X239" si="780">$C239</f>
        <v>48600</v>
      </c>
      <c r="G239" s="12">
        <f t="shared" si="780"/>
        <v>48600</v>
      </c>
      <c r="H239" s="12">
        <f t="shared" si="780"/>
        <v>48600</v>
      </c>
      <c r="I239" s="12">
        <f t="shared" si="780"/>
        <v>48600</v>
      </c>
      <c r="J239" s="12">
        <f t="shared" si="780"/>
        <v>48600</v>
      </c>
      <c r="K239" s="12">
        <f t="shared" si="780"/>
        <v>48600</v>
      </c>
      <c r="L239" s="12">
        <f t="shared" si="780"/>
        <v>48600</v>
      </c>
      <c r="M239" s="12">
        <f t="shared" si="780"/>
        <v>48600</v>
      </c>
      <c r="N239" s="12">
        <f t="shared" si="780"/>
        <v>48600</v>
      </c>
      <c r="O239" s="12">
        <f t="shared" si="780"/>
        <v>48600</v>
      </c>
      <c r="P239" s="12">
        <f t="shared" si="780"/>
        <v>48600</v>
      </c>
      <c r="Q239" s="12">
        <f t="shared" si="780"/>
        <v>48600</v>
      </c>
      <c r="R239" s="12">
        <f t="shared" si="780"/>
        <v>48600</v>
      </c>
      <c r="S239" s="12">
        <f t="shared" si="780"/>
        <v>48600</v>
      </c>
      <c r="T239" s="12">
        <f t="shared" si="780"/>
        <v>48600</v>
      </c>
      <c r="U239" s="12">
        <f t="shared" si="780"/>
        <v>48600</v>
      </c>
      <c r="V239" s="12">
        <f t="shared" si="780"/>
        <v>48600</v>
      </c>
      <c r="W239" s="12">
        <f t="shared" si="780"/>
        <v>48600</v>
      </c>
      <c r="X239" s="12">
        <f t="shared" si="780"/>
        <v>48600</v>
      </c>
    </row>
    <row r="240" spans="1:27" ht="15" thickBot="1" x14ac:dyDescent="0.35">
      <c r="B240" s="2" t="s">
        <v>9</v>
      </c>
      <c r="E240" s="12">
        <f t="shared" ref="E240:X240" si="781">E239/E$3</f>
        <v>46285.714285714283</v>
      </c>
      <c r="F240" s="12">
        <f t="shared" si="781"/>
        <v>44081.63265306122</v>
      </c>
      <c r="G240" s="12">
        <f t="shared" si="781"/>
        <v>41982.507288629735</v>
      </c>
      <c r="H240" s="12">
        <f t="shared" si="781"/>
        <v>39983.340274885457</v>
      </c>
      <c r="I240" s="12">
        <f t="shared" si="781"/>
        <v>38079.371690367101</v>
      </c>
      <c r="J240" s="12">
        <f t="shared" si="781"/>
        <v>36266.068276540092</v>
      </c>
      <c r="K240" s="12">
        <f t="shared" si="781"/>
        <v>34539.112644323897</v>
      </c>
      <c r="L240" s="12">
        <f t="shared" si="781"/>
        <v>32894.392994594185</v>
      </c>
      <c r="M240" s="12">
        <f t="shared" si="781"/>
        <v>31327.993328184937</v>
      </c>
      <c r="N240" s="12">
        <f t="shared" si="781"/>
        <v>29836.184122080893</v>
      </c>
      <c r="O240" s="12">
        <f t="shared" si="781"/>
        <v>28415.413449600852</v>
      </c>
      <c r="P240" s="12">
        <f t="shared" si="781"/>
        <v>27062.298523429377</v>
      </c>
      <c r="Q240" s="12">
        <f t="shared" si="781"/>
        <v>25773.617641361314</v>
      </c>
      <c r="R240" s="12">
        <f t="shared" si="781"/>
        <v>24546.3025155822</v>
      </c>
      <c r="S240" s="12">
        <f t="shared" si="781"/>
        <v>23377.430967221142</v>
      </c>
      <c r="T240" s="12">
        <f t="shared" si="781"/>
        <v>22264.219968782036</v>
      </c>
      <c r="U240" s="12">
        <f t="shared" si="781"/>
        <v>21204.019017887651</v>
      </c>
      <c r="V240" s="12">
        <f t="shared" si="781"/>
        <v>20194.30382655967</v>
      </c>
      <c r="W240" s="12">
        <f t="shared" si="781"/>
        <v>19232.670311009209</v>
      </c>
      <c r="X240" s="12">
        <f t="shared" si="781"/>
        <v>18316.828867627817</v>
      </c>
    </row>
    <row r="241" spans="1:27" ht="15.6" thickTop="1" thickBot="1" x14ac:dyDescent="0.35">
      <c r="B241" s="2" t="s">
        <v>10</v>
      </c>
      <c r="C241" s="7">
        <f>X241</f>
        <v>605663.42264744302</v>
      </c>
      <c r="E241" s="12">
        <f>E240</f>
        <v>46285.714285714283</v>
      </c>
      <c r="F241" s="12">
        <f>E241+F240</f>
        <v>90367.346938775503</v>
      </c>
      <c r="G241" s="12">
        <f t="shared" ref="G241" si="782">F241+G240</f>
        <v>132349.85422740525</v>
      </c>
      <c r="H241" s="12">
        <f t="shared" ref="H241" si="783">G241+H240</f>
        <v>172333.19450229069</v>
      </c>
      <c r="I241" s="12">
        <f t="shared" ref="I241" si="784">H241+I240</f>
        <v>210412.5661926578</v>
      </c>
      <c r="J241" s="12">
        <f t="shared" ref="J241" si="785">I241+J240</f>
        <v>246678.63446919789</v>
      </c>
      <c r="K241" s="12">
        <f t="shared" ref="K241" si="786">J241+K240</f>
        <v>281217.74711352179</v>
      </c>
      <c r="L241" s="12">
        <f t="shared" ref="L241" si="787">K241+L240</f>
        <v>314112.14010811597</v>
      </c>
      <c r="M241" s="12">
        <f t="shared" ref="M241" si="788">L241+M240</f>
        <v>345440.13343630091</v>
      </c>
      <c r="N241" s="12">
        <f t="shared" ref="N241" si="789">M241+N240</f>
        <v>375276.31755838182</v>
      </c>
      <c r="O241" s="12">
        <f t="shared" ref="O241" si="790">N241+O240</f>
        <v>403691.73100798269</v>
      </c>
      <c r="P241" s="12">
        <f t="shared" ref="P241" si="791">O241+P240</f>
        <v>430754.02953141206</v>
      </c>
      <c r="Q241" s="12">
        <f t="shared" ref="Q241" si="792">P241+Q240</f>
        <v>456527.64717277337</v>
      </c>
      <c r="R241" s="12">
        <f t="shared" ref="R241" si="793">Q241+R240</f>
        <v>481073.94968835555</v>
      </c>
      <c r="S241" s="12">
        <f t="shared" ref="S241" si="794">R241+S240</f>
        <v>504451.38065557671</v>
      </c>
      <c r="T241" s="12">
        <f t="shared" ref="T241" si="795">S241+T240</f>
        <v>526715.60062435875</v>
      </c>
      <c r="U241" s="12">
        <f t="shared" ref="U241" si="796">T241+U240</f>
        <v>547919.6196422464</v>
      </c>
      <c r="V241" s="12">
        <f t="shared" ref="V241" si="797">U241+V240</f>
        <v>568113.92346880608</v>
      </c>
      <c r="W241" s="12">
        <f t="shared" ref="W241" si="798">V241+W240</f>
        <v>587346.59377981524</v>
      </c>
      <c r="X241" s="13">
        <f t="shared" ref="X241" si="799">W241+X240</f>
        <v>605663.42264744302</v>
      </c>
    </row>
    <row r="242" spans="1:27" ht="15" thickTop="1" x14ac:dyDescent="0.3"/>
    <row r="243" spans="1:27" x14ac:dyDescent="0.3">
      <c r="A243" s="2">
        <f>A236+1</f>
        <v>38</v>
      </c>
      <c r="B243" s="2" t="s">
        <v>125</v>
      </c>
      <c r="C243" s="14">
        <f>'2.scen. - Novadi'!$W$38</f>
        <v>310740</v>
      </c>
      <c r="D243" s="1"/>
      <c r="E243" s="12">
        <f t="shared" ref="E243:J243" si="800">$C243</f>
        <v>310740</v>
      </c>
      <c r="F243" s="12">
        <f t="shared" si="800"/>
        <v>310740</v>
      </c>
      <c r="G243" s="12">
        <f t="shared" si="800"/>
        <v>310740</v>
      </c>
      <c r="H243" s="12">
        <f t="shared" si="800"/>
        <v>310740</v>
      </c>
      <c r="I243" s="12">
        <f t="shared" si="800"/>
        <v>310740</v>
      </c>
      <c r="J243" s="12">
        <f t="shared" si="800"/>
        <v>310740</v>
      </c>
      <c r="K243" s="12">
        <f t="shared" ref="K243:X243" si="801">$C243</f>
        <v>310740</v>
      </c>
      <c r="L243" s="12">
        <f t="shared" si="801"/>
        <v>310740</v>
      </c>
      <c r="M243" s="12">
        <f t="shared" si="801"/>
        <v>310740</v>
      </c>
      <c r="N243" s="12">
        <f t="shared" si="801"/>
        <v>310740</v>
      </c>
      <c r="O243" s="12">
        <f t="shared" si="801"/>
        <v>310740</v>
      </c>
      <c r="P243" s="12">
        <f t="shared" si="801"/>
        <v>310740</v>
      </c>
      <c r="Q243" s="12">
        <f t="shared" si="801"/>
        <v>310740</v>
      </c>
      <c r="R243" s="12">
        <f t="shared" si="801"/>
        <v>310740</v>
      </c>
      <c r="S243" s="12">
        <f t="shared" si="801"/>
        <v>310740</v>
      </c>
      <c r="T243" s="12">
        <f t="shared" si="801"/>
        <v>310740</v>
      </c>
      <c r="U243" s="12">
        <f t="shared" si="801"/>
        <v>310740</v>
      </c>
      <c r="V243" s="12">
        <f t="shared" si="801"/>
        <v>310740</v>
      </c>
      <c r="W243" s="12">
        <f t="shared" si="801"/>
        <v>310740</v>
      </c>
      <c r="X243" s="12">
        <f t="shared" si="801"/>
        <v>310740</v>
      </c>
    </row>
    <row r="244" spans="1:27" ht="15" thickBot="1" x14ac:dyDescent="0.35">
      <c r="A244" s="2"/>
      <c r="B244" s="2" t="s">
        <v>9</v>
      </c>
      <c r="C244" s="2"/>
      <c r="D244" s="2"/>
      <c r="E244" s="12">
        <f t="shared" ref="E244:X244" si="802">E243/E$3</f>
        <v>295942.8571428571</v>
      </c>
      <c r="F244" s="12">
        <f t="shared" si="802"/>
        <v>281850.34013605444</v>
      </c>
      <c r="G244" s="12">
        <f t="shared" si="802"/>
        <v>268428.89536767086</v>
      </c>
      <c r="H244" s="12">
        <f t="shared" si="802"/>
        <v>255646.56701682936</v>
      </c>
      <c r="I244" s="12">
        <f t="shared" si="802"/>
        <v>243472.9209684089</v>
      </c>
      <c r="J244" s="12">
        <f t="shared" si="802"/>
        <v>231878.9723508656</v>
      </c>
      <c r="K244" s="12">
        <f t="shared" si="802"/>
        <v>220837.11652463389</v>
      </c>
      <c r="L244" s="12">
        <f t="shared" si="802"/>
        <v>210321.06335679418</v>
      </c>
      <c r="M244" s="12">
        <f t="shared" si="802"/>
        <v>200305.77462551827</v>
      </c>
      <c r="N244" s="12">
        <f t="shared" si="802"/>
        <v>190767.40440525551</v>
      </c>
      <c r="O244" s="12">
        <f t="shared" si="802"/>
        <v>181683.2422907195</v>
      </c>
      <c r="P244" s="12">
        <f t="shared" si="802"/>
        <v>173031.65932449474</v>
      </c>
      <c r="Q244" s="12">
        <f t="shared" si="802"/>
        <v>164792.0564995188</v>
      </c>
      <c r="R244" s="12">
        <f t="shared" si="802"/>
        <v>156944.81571382741</v>
      </c>
      <c r="S244" s="12">
        <f t="shared" si="802"/>
        <v>149471.253060788</v>
      </c>
      <c r="T244" s="12">
        <f t="shared" si="802"/>
        <v>142353.57434360762</v>
      </c>
      <c r="U244" s="12">
        <f t="shared" si="802"/>
        <v>135574.8327081977</v>
      </c>
      <c r="V244" s="12">
        <f t="shared" si="802"/>
        <v>129118.88829352164</v>
      </c>
      <c r="W244" s="12">
        <f t="shared" si="802"/>
        <v>122970.36980335394</v>
      </c>
      <c r="X244" s="12">
        <f t="shared" si="802"/>
        <v>117114.63790795613</v>
      </c>
      <c r="Z244" s="5"/>
      <c r="AA244" s="4"/>
    </row>
    <row r="245" spans="1:27" ht="15.6" thickTop="1" thickBot="1" x14ac:dyDescent="0.35">
      <c r="A245" s="2"/>
      <c r="B245" s="2" t="s">
        <v>10</v>
      </c>
      <c r="C245" s="7">
        <f>X245</f>
        <v>3872507.2418408734</v>
      </c>
      <c r="D245" s="2"/>
      <c r="E245" s="12">
        <f>E244</f>
        <v>295942.8571428571</v>
      </c>
      <c r="F245" s="12">
        <f t="shared" ref="F245:X245" si="803">E245+F244</f>
        <v>577793.19727891148</v>
      </c>
      <c r="G245" s="12">
        <f t="shared" si="803"/>
        <v>846222.09264658228</v>
      </c>
      <c r="H245" s="12">
        <f t="shared" si="803"/>
        <v>1101868.6596634116</v>
      </c>
      <c r="I245" s="12">
        <f t="shared" si="803"/>
        <v>1345341.5806318205</v>
      </c>
      <c r="J245" s="12">
        <f t="shared" si="803"/>
        <v>1577220.5529826861</v>
      </c>
      <c r="K245" s="12">
        <f t="shared" si="803"/>
        <v>1798057.66950732</v>
      </c>
      <c r="L245" s="12">
        <f t="shared" si="803"/>
        <v>2008378.7328641142</v>
      </c>
      <c r="M245" s="12">
        <f t="shared" si="803"/>
        <v>2208684.5074896323</v>
      </c>
      <c r="N245" s="12">
        <f t="shared" si="803"/>
        <v>2399451.9118948877</v>
      </c>
      <c r="O245" s="12">
        <f t="shared" si="803"/>
        <v>2581135.1541856071</v>
      </c>
      <c r="P245" s="12">
        <f t="shared" si="803"/>
        <v>2754166.8135101018</v>
      </c>
      <c r="Q245" s="12">
        <f t="shared" si="803"/>
        <v>2918958.8700096207</v>
      </c>
      <c r="R245" s="12">
        <f t="shared" si="803"/>
        <v>3075903.6857234482</v>
      </c>
      <c r="S245" s="12">
        <f t="shared" si="803"/>
        <v>3225374.9387842361</v>
      </c>
      <c r="T245" s="12">
        <f t="shared" si="803"/>
        <v>3367728.5131278438</v>
      </c>
      <c r="U245" s="12">
        <f t="shared" si="803"/>
        <v>3503303.3458360415</v>
      </c>
      <c r="V245" s="12">
        <f t="shared" si="803"/>
        <v>3632422.234129563</v>
      </c>
      <c r="W245" s="12">
        <f t="shared" si="803"/>
        <v>3755392.6039329171</v>
      </c>
      <c r="X245" s="13">
        <f t="shared" si="803"/>
        <v>3872507.2418408734</v>
      </c>
    </row>
    <row r="246" spans="1:27" ht="15" thickTop="1" x14ac:dyDescent="0.3">
      <c r="B246" s="2" t="s">
        <v>126</v>
      </c>
      <c r="C246" s="15">
        <f>'2.scen. - Novadi'!$S$38</f>
        <v>135000</v>
      </c>
      <c r="E246" s="12">
        <f>$C246</f>
        <v>135000</v>
      </c>
      <c r="F246" s="12">
        <f t="shared" ref="F246:X246" si="804">$C246</f>
        <v>135000</v>
      </c>
      <c r="G246" s="12">
        <f t="shared" si="804"/>
        <v>135000</v>
      </c>
      <c r="H246" s="12">
        <f t="shared" si="804"/>
        <v>135000</v>
      </c>
      <c r="I246" s="12">
        <f t="shared" si="804"/>
        <v>135000</v>
      </c>
      <c r="J246" s="12">
        <f t="shared" si="804"/>
        <v>135000</v>
      </c>
      <c r="K246" s="12">
        <f t="shared" si="804"/>
        <v>135000</v>
      </c>
      <c r="L246" s="12">
        <f t="shared" si="804"/>
        <v>135000</v>
      </c>
      <c r="M246" s="12">
        <f t="shared" si="804"/>
        <v>135000</v>
      </c>
      <c r="N246" s="12">
        <f t="shared" si="804"/>
        <v>135000</v>
      </c>
      <c r="O246" s="12">
        <f t="shared" si="804"/>
        <v>135000</v>
      </c>
      <c r="P246" s="12">
        <f t="shared" si="804"/>
        <v>135000</v>
      </c>
      <c r="Q246" s="12">
        <f t="shared" si="804"/>
        <v>135000</v>
      </c>
      <c r="R246" s="12">
        <f t="shared" si="804"/>
        <v>135000</v>
      </c>
      <c r="S246" s="12">
        <f t="shared" si="804"/>
        <v>135000</v>
      </c>
      <c r="T246" s="12">
        <f t="shared" si="804"/>
        <v>135000</v>
      </c>
      <c r="U246" s="12">
        <f t="shared" si="804"/>
        <v>135000</v>
      </c>
      <c r="V246" s="12">
        <f t="shared" si="804"/>
        <v>135000</v>
      </c>
      <c r="W246" s="12">
        <f t="shared" si="804"/>
        <v>135000</v>
      </c>
      <c r="X246" s="12">
        <f t="shared" si="804"/>
        <v>135000</v>
      </c>
    </row>
    <row r="247" spans="1:27" ht="15" thickBot="1" x14ac:dyDescent="0.35">
      <c r="B247" s="2" t="s">
        <v>9</v>
      </c>
      <c r="E247" s="12">
        <f t="shared" ref="E247:X247" si="805">E246/E$3</f>
        <v>128571.42857142857</v>
      </c>
      <c r="F247" s="12">
        <f t="shared" si="805"/>
        <v>122448.97959183673</v>
      </c>
      <c r="G247" s="12">
        <f t="shared" si="805"/>
        <v>116618.07580174926</v>
      </c>
      <c r="H247" s="12">
        <f t="shared" si="805"/>
        <v>111064.83409690404</v>
      </c>
      <c r="I247" s="12">
        <f t="shared" si="805"/>
        <v>105776.03247324194</v>
      </c>
      <c r="J247" s="12">
        <f t="shared" si="805"/>
        <v>100739.07854594471</v>
      </c>
      <c r="K247" s="12">
        <f t="shared" si="805"/>
        <v>95941.979567566377</v>
      </c>
      <c r="L247" s="12">
        <f t="shared" si="805"/>
        <v>91373.313873872743</v>
      </c>
      <c r="M247" s="12">
        <f t="shared" si="805"/>
        <v>87022.20368940261</v>
      </c>
      <c r="N247" s="12">
        <f t="shared" si="805"/>
        <v>82878.289228002483</v>
      </c>
      <c r="O247" s="12">
        <f t="shared" si="805"/>
        <v>78931.704026669031</v>
      </c>
      <c r="P247" s="12">
        <f t="shared" si="805"/>
        <v>75173.051453970504</v>
      </c>
      <c r="Q247" s="12">
        <f t="shared" si="805"/>
        <v>71593.382337114759</v>
      </c>
      <c r="R247" s="12">
        <f t="shared" si="805"/>
        <v>68184.173654394996</v>
      </c>
      <c r="S247" s="12">
        <f t="shared" si="805"/>
        <v>64937.308242280946</v>
      </c>
      <c r="T247" s="12">
        <f t="shared" si="805"/>
        <v>61845.055468838989</v>
      </c>
      <c r="U247" s="12">
        <f t="shared" si="805"/>
        <v>58900.052827465697</v>
      </c>
      <c r="V247" s="12">
        <f t="shared" si="805"/>
        <v>56095.288407110194</v>
      </c>
      <c r="W247" s="12">
        <f t="shared" si="805"/>
        <v>53424.084197247801</v>
      </c>
      <c r="X247" s="12">
        <f t="shared" si="805"/>
        <v>50880.080187855048</v>
      </c>
    </row>
    <row r="248" spans="1:27" ht="15.6" thickTop="1" thickBot="1" x14ac:dyDescent="0.35">
      <c r="B248" s="2" t="s">
        <v>10</v>
      </c>
      <c r="C248" s="7">
        <f>X248</f>
        <v>1682398.3962428973</v>
      </c>
      <c r="E248" s="12">
        <f>E247</f>
        <v>128571.42857142857</v>
      </c>
      <c r="F248" s="12">
        <f>E248+F247</f>
        <v>251020.4081632653</v>
      </c>
      <c r="G248" s="12">
        <f t="shared" ref="G248" si="806">F248+G247</f>
        <v>367638.48396501457</v>
      </c>
      <c r="H248" s="12">
        <f t="shared" ref="H248" si="807">G248+H247</f>
        <v>478703.3180619186</v>
      </c>
      <c r="I248" s="12">
        <f t="shared" ref="I248" si="808">H248+I247</f>
        <v>584479.35053516051</v>
      </c>
      <c r="J248" s="12">
        <f t="shared" ref="J248" si="809">I248+J247</f>
        <v>685218.42908110516</v>
      </c>
      <c r="K248" s="12">
        <f t="shared" ref="K248" si="810">J248+K247</f>
        <v>781160.40864867158</v>
      </c>
      <c r="L248" s="12">
        <f t="shared" ref="L248" si="811">K248+L247</f>
        <v>872533.72252254433</v>
      </c>
      <c r="M248" s="12">
        <f t="shared" ref="M248" si="812">L248+M247</f>
        <v>959555.92621194688</v>
      </c>
      <c r="N248" s="12">
        <f t="shared" ref="N248" si="813">M248+N247</f>
        <v>1042434.2154399494</v>
      </c>
      <c r="O248" s="12">
        <f t="shared" ref="O248" si="814">N248+O247</f>
        <v>1121365.9194666184</v>
      </c>
      <c r="P248" s="12">
        <f t="shared" ref="P248" si="815">O248+P247</f>
        <v>1196538.9709205891</v>
      </c>
      <c r="Q248" s="12">
        <f t="shared" ref="Q248" si="816">P248+Q247</f>
        <v>1268132.3532577038</v>
      </c>
      <c r="R248" s="12">
        <f t="shared" ref="R248" si="817">Q248+R247</f>
        <v>1336316.5269120988</v>
      </c>
      <c r="S248" s="12">
        <f t="shared" ref="S248" si="818">R248+S247</f>
        <v>1401253.8351543797</v>
      </c>
      <c r="T248" s="12">
        <f t="shared" ref="T248" si="819">S248+T247</f>
        <v>1463098.8906232186</v>
      </c>
      <c r="U248" s="12">
        <f t="shared" ref="U248" si="820">T248+U247</f>
        <v>1521998.9434506842</v>
      </c>
      <c r="V248" s="12">
        <f t="shared" ref="V248" si="821">U248+V247</f>
        <v>1578094.2318577943</v>
      </c>
      <c r="W248" s="12">
        <f t="shared" ref="W248" si="822">V248+W247</f>
        <v>1631518.3160550422</v>
      </c>
      <c r="X248" s="13">
        <f t="shared" ref="X248" si="823">W248+X247</f>
        <v>1682398.3962428973</v>
      </c>
    </row>
    <row r="249" spans="1:27" ht="15" thickTop="1" x14ac:dyDescent="0.3"/>
    <row r="250" spans="1:27" x14ac:dyDescent="0.3">
      <c r="A250" s="2">
        <f>A243+1</f>
        <v>39</v>
      </c>
      <c r="B250" s="2" t="s">
        <v>125</v>
      </c>
      <c r="C250" s="14">
        <f>'2.scen. - Novadi'!$W$39</f>
        <v>418800</v>
      </c>
      <c r="D250" s="1"/>
      <c r="E250" s="12">
        <f t="shared" ref="E250:J250" si="824">$C250</f>
        <v>418800</v>
      </c>
      <c r="F250" s="12">
        <f t="shared" si="824"/>
        <v>418800</v>
      </c>
      <c r="G250" s="12">
        <f t="shared" si="824"/>
        <v>418800</v>
      </c>
      <c r="H250" s="12">
        <f t="shared" si="824"/>
        <v>418800</v>
      </c>
      <c r="I250" s="12">
        <f t="shared" si="824"/>
        <v>418800</v>
      </c>
      <c r="J250" s="12">
        <f t="shared" si="824"/>
        <v>418800</v>
      </c>
      <c r="K250" s="12">
        <f t="shared" ref="K250:X250" si="825">$C250</f>
        <v>418800</v>
      </c>
      <c r="L250" s="12">
        <f t="shared" si="825"/>
        <v>418800</v>
      </c>
      <c r="M250" s="12">
        <f t="shared" si="825"/>
        <v>418800</v>
      </c>
      <c r="N250" s="12">
        <f t="shared" si="825"/>
        <v>418800</v>
      </c>
      <c r="O250" s="12">
        <f t="shared" si="825"/>
        <v>418800</v>
      </c>
      <c r="P250" s="12">
        <f t="shared" si="825"/>
        <v>418800</v>
      </c>
      <c r="Q250" s="12">
        <f t="shared" si="825"/>
        <v>418800</v>
      </c>
      <c r="R250" s="12">
        <f t="shared" si="825"/>
        <v>418800</v>
      </c>
      <c r="S250" s="12">
        <f t="shared" si="825"/>
        <v>418800</v>
      </c>
      <c r="T250" s="12">
        <f t="shared" si="825"/>
        <v>418800</v>
      </c>
      <c r="U250" s="12">
        <f t="shared" si="825"/>
        <v>418800</v>
      </c>
      <c r="V250" s="12">
        <f t="shared" si="825"/>
        <v>418800</v>
      </c>
      <c r="W250" s="12">
        <f t="shared" si="825"/>
        <v>418800</v>
      </c>
      <c r="X250" s="12">
        <f t="shared" si="825"/>
        <v>418800</v>
      </c>
    </row>
    <row r="251" spans="1:27" ht="15" thickBot="1" x14ac:dyDescent="0.35">
      <c r="A251" s="2"/>
      <c r="B251" s="2" t="s">
        <v>9</v>
      </c>
      <c r="C251" s="2"/>
      <c r="D251" s="2"/>
      <c r="E251" s="12">
        <f t="shared" ref="E251:X251" si="826">E250/E$3</f>
        <v>398857.14285714284</v>
      </c>
      <c r="F251" s="12">
        <f t="shared" si="826"/>
        <v>379863.9455782313</v>
      </c>
      <c r="G251" s="12">
        <f t="shared" si="826"/>
        <v>361775.18626498216</v>
      </c>
      <c r="H251" s="12">
        <f t="shared" si="826"/>
        <v>344547.79644284013</v>
      </c>
      <c r="I251" s="12">
        <f t="shared" si="826"/>
        <v>328140.75851699058</v>
      </c>
      <c r="J251" s="12">
        <f t="shared" si="826"/>
        <v>312515.00811141956</v>
      </c>
      <c r="K251" s="12">
        <f t="shared" si="826"/>
        <v>297633.34105849481</v>
      </c>
      <c r="L251" s="12">
        <f t="shared" si="826"/>
        <v>283460.32481761411</v>
      </c>
      <c r="M251" s="12">
        <f t="shared" si="826"/>
        <v>269962.2141120134</v>
      </c>
      <c r="N251" s="12">
        <f t="shared" si="826"/>
        <v>257106.87058286992</v>
      </c>
      <c r="O251" s="12">
        <f t="shared" si="826"/>
        <v>244863.68626939991</v>
      </c>
      <c r="P251" s="12">
        <f t="shared" si="826"/>
        <v>233203.51073276182</v>
      </c>
      <c r="Q251" s="12">
        <f t="shared" si="826"/>
        <v>222098.58165024934</v>
      </c>
      <c r="R251" s="12">
        <f t="shared" si="826"/>
        <v>211522.45871452315</v>
      </c>
      <c r="S251" s="12">
        <f t="shared" si="826"/>
        <v>201449.96068049822</v>
      </c>
      <c r="T251" s="12">
        <f t="shared" si="826"/>
        <v>191857.1054099983</v>
      </c>
      <c r="U251" s="12">
        <f t="shared" si="826"/>
        <v>182721.05277142694</v>
      </c>
      <c r="V251" s="12">
        <f t="shared" si="826"/>
        <v>174020.05025850184</v>
      </c>
      <c r="W251" s="12">
        <f t="shared" si="826"/>
        <v>165733.38119857319</v>
      </c>
      <c r="X251" s="12">
        <f t="shared" si="826"/>
        <v>157841.31542721254</v>
      </c>
      <c r="Z251" s="5"/>
      <c r="AA251" s="4"/>
    </row>
    <row r="252" spans="1:27" ht="15.6" thickTop="1" thickBot="1" x14ac:dyDescent="0.35">
      <c r="A252" s="2"/>
      <c r="B252" s="2" t="s">
        <v>10</v>
      </c>
      <c r="C252" s="7">
        <f>X252</f>
        <v>5219173.6914557442</v>
      </c>
      <c r="D252" s="2"/>
      <c r="E252" s="12">
        <f>E251</f>
        <v>398857.14285714284</v>
      </c>
      <c r="F252" s="12">
        <f t="shared" ref="F252:X252" si="827">E252+F251</f>
        <v>778721.0884353742</v>
      </c>
      <c r="G252" s="12">
        <f t="shared" si="827"/>
        <v>1140496.2747003564</v>
      </c>
      <c r="H252" s="12">
        <f t="shared" si="827"/>
        <v>1485044.0711431964</v>
      </c>
      <c r="I252" s="12">
        <f t="shared" si="827"/>
        <v>1813184.829660187</v>
      </c>
      <c r="J252" s="12">
        <f t="shared" si="827"/>
        <v>2125699.8377716066</v>
      </c>
      <c r="K252" s="12">
        <f t="shared" si="827"/>
        <v>2423333.1788301016</v>
      </c>
      <c r="L252" s="12">
        <f t="shared" si="827"/>
        <v>2706793.5036477158</v>
      </c>
      <c r="M252" s="12">
        <f t="shared" si="827"/>
        <v>2976755.7177597294</v>
      </c>
      <c r="N252" s="12">
        <f t="shared" si="827"/>
        <v>3233862.5883425991</v>
      </c>
      <c r="O252" s="12">
        <f t="shared" si="827"/>
        <v>3478726.2746119988</v>
      </c>
      <c r="P252" s="12">
        <f t="shared" si="827"/>
        <v>3711929.7853447609</v>
      </c>
      <c r="Q252" s="12">
        <f t="shared" si="827"/>
        <v>3934028.3669950101</v>
      </c>
      <c r="R252" s="12">
        <f t="shared" si="827"/>
        <v>4145550.8257095334</v>
      </c>
      <c r="S252" s="12">
        <f t="shared" si="827"/>
        <v>4347000.7863900317</v>
      </c>
      <c r="T252" s="12">
        <f t="shared" si="827"/>
        <v>4538857.8918000301</v>
      </c>
      <c r="U252" s="12">
        <f t="shared" si="827"/>
        <v>4721578.9445714569</v>
      </c>
      <c r="V252" s="12">
        <f t="shared" si="827"/>
        <v>4895598.9948299583</v>
      </c>
      <c r="W252" s="12">
        <f t="shared" si="827"/>
        <v>5061332.3760285312</v>
      </c>
      <c r="X252" s="13">
        <f t="shared" si="827"/>
        <v>5219173.6914557442</v>
      </c>
    </row>
    <row r="253" spans="1:27" ht="15" thickTop="1" x14ac:dyDescent="0.3">
      <c r="B253" s="2" t="s">
        <v>126</v>
      </c>
      <c r="C253" s="15">
        <f>'2.scen. - Novadi'!$S$39</f>
        <v>205200</v>
      </c>
      <c r="E253" s="12">
        <f>$C253</f>
        <v>205200</v>
      </c>
      <c r="F253" s="12">
        <f t="shared" ref="F253:X253" si="828">$C253</f>
        <v>205200</v>
      </c>
      <c r="G253" s="12">
        <f t="shared" si="828"/>
        <v>205200</v>
      </c>
      <c r="H253" s="12">
        <f t="shared" si="828"/>
        <v>205200</v>
      </c>
      <c r="I253" s="12">
        <f t="shared" si="828"/>
        <v>205200</v>
      </c>
      <c r="J253" s="12">
        <f t="shared" si="828"/>
        <v>205200</v>
      </c>
      <c r="K253" s="12">
        <f t="shared" si="828"/>
        <v>205200</v>
      </c>
      <c r="L253" s="12">
        <f t="shared" si="828"/>
        <v>205200</v>
      </c>
      <c r="M253" s="12">
        <f t="shared" si="828"/>
        <v>205200</v>
      </c>
      <c r="N253" s="12">
        <f t="shared" si="828"/>
        <v>205200</v>
      </c>
      <c r="O253" s="12">
        <f t="shared" si="828"/>
        <v>205200</v>
      </c>
      <c r="P253" s="12">
        <f t="shared" si="828"/>
        <v>205200</v>
      </c>
      <c r="Q253" s="12">
        <f t="shared" si="828"/>
        <v>205200</v>
      </c>
      <c r="R253" s="12">
        <f t="shared" si="828"/>
        <v>205200</v>
      </c>
      <c r="S253" s="12">
        <f t="shared" si="828"/>
        <v>205200</v>
      </c>
      <c r="T253" s="12">
        <f t="shared" si="828"/>
        <v>205200</v>
      </c>
      <c r="U253" s="12">
        <f t="shared" si="828"/>
        <v>205200</v>
      </c>
      <c r="V253" s="12">
        <f t="shared" si="828"/>
        <v>205200</v>
      </c>
      <c r="W253" s="12">
        <f t="shared" si="828"/>
        <v>205200</v>
      </c>
      <c r="X253" s="12">
        <f t="shared" si="828"/>
        <v>205200</v>
      </c>
    </row>
    <row r="254" spans="1:27" ht="15" thickBot="1" x14ac:dyDescent="0.35">
      <c r="B254" s="2" t="s">
        <v>9</v>
      </c>
      <c r="E254" s="12">
        <f t="shared" ref="E254:X254" si="829">E253/E$3</f>
        <v>195428.57142857142</v>
      </c>
      <c r="F254" s="12">
        <f t="shared" si="829"/>
        <v>186122.44897959183</v>
      </c>
      <c r="G254" s="12">
        <f t="shared" si="829"/>
        <v>177259.47521865886</v>
      </c>
      <c r="H254" s="12">
        <f t="shared" si="829"/>
        <v>168818.54782729415</v>
      </c>
      <c r="I254" s="12">
        <f t="shared" si="829"/>
        <v>160779.56935932775</v>
      </c>
      <c r="J254" s="12">
        <f t="shared" si="829"/>
        <v>153123.39938983595</v>
      </c>
      <c r="K254" s="12">
        <f t="shared" si="829"/>
        <v>145831.80894270091</v>
      </c>
      <c r="L254" s="12">
        <f t="shared" si="829"/>
        <v>138887.43708828656</v>
      </c>
      <c r="M254" s="12">
        <f t="shared" si="829"/>
        <v>132273.74960789195</v>
      </c>
      <c r="N254" s="12">
        <f t="shared" si="829"/>
        <v>125974.99962656377</v>
      </c>
      <c r="O254" s="12">
        <f t="shared" si="829"/>
        <v>119976.19012053692</v>
      </c>
      <c r="P254" s="12">
        <f t="shared" si="829"/>
        <v>114263.03821003516</v>
      </c>
      <c r="Q254" s="12">
        <f t="shared" si="829"/>
        <v>108821.94115241442</v>
      </c>
      <c r="R254" s="12">
        <f t="shared" si="829"/>
        <v>103639.94395468041</v>
      </c>
      <c r="S254" s="12">
        <f t="shared" si="829"/>
        <v>98704.708528267045</v>
      </c>
      <c r="T254" s="12">
        <f t="shared" si="829"/>
        <v>94004.484312635264</v>
      </c>
      <c r="U254" s="12">
        <f t="shared" si="829"/>
        <v>89528.08029774786</v>
      </c>
      <c r="V254" s="12">
        <f t="shared" si="829"/>
        <v>85264.838378807501</v>
      </c>
      <c r="W254" s="12">
        <f t="shared" si="829"/>
        <v>81204.607979816661</v>
      </c>
      <c r="X254" s="12">
        <f t="shared" si="829"/>
        <v>77337.721885539664</v>
      </c>
    </row>
    <row r="255" spans="1:27" ht="15.6" thickTop="1" thickBot="1" x14ac:dyDescent="0.35">
      <c r="B255" s="2" t="s">
        <v>10</v>
      </c>
      <c r="C255" s="7">
        <f>X255</f>
        <v>2557245.562289204</v>
      </c>
      <c r="E255" s="12">
        <f>E254</f>
        <v>195428.57142857142</v>
      </c>
      <c r="F255" s="12">
        <f>E255+F254</f>
        <v>381551.02040816325</v>
      </c>
      <c r="G255" s="12">
        <f t="shared" ref="G255" si="830">F255+G254</f>
        <v>558810.49562682211</v>
      </c>
      <c r="H255" s="12">
        <f t="shared" ref="H255" si="831">G255+H254</f>
        <v>727629.04345411621</v>
      </c>
      <c r="I255" s="12">
        <f t="shared" ref="I255" si="832">H255+I254</f>
        <v>888408.61281344399</v>
      </c>
      <c r="J255" s="12">
        <f t="shared" ref="J255" si="833">I255+J254</f>
        <v>1041532.0122032799</v>
      </c>
      <c r="K255" s="12">
        <f t="shared" ref="K255" si="834">J255+K254</f>
        <v>1187363.8211459809</v>
      </c>
      <c r="L255" s="12">
        <f t="shared" ref="L255" si="835">K255+L254</f>
        <v>1326251.2582342674</v>
      </c>
      <c r="M255" s="12">
        <f t="shared" ref="M255" si="836">L255+M254</f>
        <v>1458525.0078421594</v>
      </c>
      <c r="N255" s="12">
        <f t="shared" ref="N255" si="837">M255+N254</f>
        <v>1584500.0074687232</v>
      </c>
      <c r="O255" s="12">
        <f t="shared" ref="O255" si="838">N255+O254</f>
        <v>1704476.1975892601</v>
      </c>
      <c r="P255" s="12">
        <f t="shared" ref="P255" si="839">O255+P254</f>
        <v>1818739.2357992951</v>
      </c>
      <c r="Q255" s="12">
        <f t="shared" ref="Q255" si="840">P255+Q254</f>
        <v>1927561.1769517097</v>
      </c>
      <c r="R255" s="12">
        <f t="shared" ref="R255" si="841">Q255+R254</f>
        <v>2031201.12090639</v>
      </c>
      <c r="S255" s="12">
        <f t="shared" ref="S255" si="842">R255+S254</f>
        <v>2129905.829434657</v>
      </c>
      <c r="T255" s="12">
        <f t="shared" ref="T255" si="843">S255+T254</f>
        <v>2223910.3137472924</v>
      </c>
      <c r="U255" s="12">
        <f t="shared" ref="U255" si="844">T255+U254</f>
        <v>2313438.39404504</v>
      </c>
      <c r="V255" s="12">
        <f t="shared" ref="V255" si="845">U255+V254</f>
        <v>2398703.2324238475</v>
      </c>
      <c r="W255" s="12">
        <f t="shared" ref="W255" si="846">V255+W254</f>
        <v>2479907.8404036644</v>
      </c>
      <c r="X255" s="13">
        <f t="shared" ref="X255" si="847">W255+X254</f>
        <v>2557245.562289204</v>
      </c>
    </row>
    <row r="256" spans="1:27" ht="15" thickTop="1" x14ac:dyDescent="0.3"/>
    <row r="257" spans="1:27" x14ac:dyDescent="0.3">
      <c r="A257" s="2">
        <f>A250+1</f>
        <v>40</v>
      </c>
      <c r="B257" s="2" t="s">
        <v>125</v>
      </c>
      <c r="C257" s="14">
        <f>'2.scen. - Novadi'!$W$40</f>
        <v>721260</v>
      </c>
      <c r="D257" s="1"/>
      <c r="E257" s="12">
        <f t="shared" ref="E257:J257" si="848">$C257</f>
        <v>721260</v>
      </c>
      <c r="F257" s="12">
        <f t="shared" si="848"/>
        <v>721260</v>
      </c>
      <c r="G257" s="12">
        <f t="shared" si="848"/>
        <v>721260</v>
      </c>
      <c r="H257" s="12">
        <f t="shared" si="848"/>
        <v>721260</v>
      </c>
      <c r="I257" s="12">
        <f t="shared" si="848"/>
        <v>721260</v>
      </c>
      <c r="J257" s="12">
        <f t="shared" si="848"/>
        <v>721260</v>
      </c>
      <c r="K257" s="12">
        <f t="shared" ref="K257:X257" si="849">$C257</f>
        <v>721260</v>
      </c>
      <c r="L257" s="12">
        <f t="shared" si="849"/>
        <v>721260</v>
      </c>
      <c r="M257" s="12">
        <f t="shared" si="849"/>
        <v>721260</v>
      </c>
      <c r="N257" s="12">
        <f t="shared" si="849"/>
        <v>721260</v>
      </c>
      <c r="O257" s="12">
        <f t="shared" si="849"/>
        <v>721260</v>
      </c>
      <c r="P257" s="12">
        <f t="shared" si="849"/>
        <v>721260</v>
      </c>
      <c r="Q257" s="12">
        <f t="shared" si="849"/>
        <v>721260</v>
      </c>
      <c r="R257" s="12">
        <f t="shared" si="849"/>
        <v>721260</v>
      </c>
      <c r="S257" s="12">
        <f t="shared" si="849"/>
        <v>721260</v>
      </c>
      <c r="T257" s="12">
        <f t="shared" si="849"/>
        <v>721260</v>
      </c>
      <c r="U257" s="12">
        <f t="shared" si="849"/>
        <v>721260</v>
      </c>
      <c r="V257" s="12">
        <f t="shared" si="849"/>
        <v>721260</v>
      </c>
      <c r="W257" s="12">
        <f t="shared" si="849"/>
        <v>721260</v>
      </c>
      <c r="X257" s="12">
        <f t="shared" si="849"/>
        <v>721260</v>
      </c>
    </row>
    <row r="258" spans="1:27" ht="15" thickBot="1" x14ac:dyDescent="0.35">
      <c r="A258" s="2"/>
      <c r="B258" s="2" t="s">
        <v>9</v>
      </c>
      <c r="C258" s="2"/>
      <c r="D258" s="2"/>
      <c r="E258" s="12">
        <f t="shared" ref="E258:X258" si="850">E257/E$3</f>
        <v>686914.28571428568</v>
      </c>
      <c r="F258" s="12">
        <f t="shared" si="850"/>
        <v>654204.08163265302</v>
      </c>
      <c r="G258" s="12">
        <f t="shared" si="850"/>
        <v>623051.50631681236</v>
      </c>
      <c r="H258" s="12">
        <f t="shared" si="850"/>
        <v>593382.38696839265</v>
      </c>
      <c r="I258" s="12">
        <f t="shared" si="850"/>
        <v>565126.08282704058</v>
      </c>
      <c r="J258" s="12">
        <f t="shared" si="850"/>
        <v>538215.31697813387</v>
      </c>
      <c r="K258" s="12">
        <f t="shared" si="850"/>
        <v>512586.0161696513</v>
      </c>
      <c r="L258" s="12">
        <f t="shared" si="850"/>
        <v>488177.15825681074</v>
      </c>
      <c r="M258" s="12">
        <f t="shared" si="850"/>
        <v>464930.62691124831</v>
      </c>
      <c r="N258" s="12">
        <f t="shared" si="850"/>
        <v>442791.07324880792</v>
      </c>
      <c r="O258" s="12">
        <f t="shared" si="850"/>
        <v>421705.78404648375</v>
      </c>
      <c r="P258" s="12">
        <f t="shared" si="850"/>
        <v>401624.55623474636</v>
      </c>
      <c r="Q258" s="12">
        <f t="shared" si="850"/>
        <v>382499.57736642507</v>
      </c>
      <c r="R258" s="12">
        <f t="shared" si="850"/>
        <v>364285.3117775477</v>
      </c>
      <c r="S258" s="12">
        <f t="shared" si="850"/>
        <v>346938.39216909301</v>
      </c>
      <c r="T258" s="12">
        <f t="shared" si="850"/>
        <v>330417.51635151712</v>
      </c>
      <c r="U258" s="12">
        <f t="shared" si="850"/>
        <v>314683.34890620672</v>
      </c>
      <c r="V258" s="12">
        <f t="shared" si="850"/>
        <v>299698.42752972071</v>
      </c>
      <c r="W258" s="12">
        <f t="shared" si="850"/>
        <v>285427.07383782929</v>
      </c>
      <c r="X258" s="12">
        <f t="shared" si="850"/>
        <v>271835.3084169802</v>
      </c>
      <c r="Z258" s="5"/>
      <c r="AA258" s="4"/>
    </row>
    <row r="259" spans="1:27" ht="15.6" thickTop="1" thickBot="1" x14ac:dyDescent="0.35">
      <c r="A259" s="2"/>
      <c r="B259" s="2" t="s">
        <v>10</v>
      </c>
      <c r="C259" s="7">
        <f>X259</f>
        <v>8988493.8316603862</v>
      </c>
      <c r="D259" s="2"/>
      <c r="E259" s="12">
        <f>E258</f>
        <v>686914.28571428568</v>
      </c>
      <c r="F259" s="12">
        <f t="shared" ref="F259:X259" si="851">E259+F258</f>
        <v>1341118.3673469387</v>
      </c>
      <c r="G259" s="12">
        <f t="shared" si="851"/>
        <v>1964169.8736637509</v>
      </c>
      <c r="H259" s="12">
        <f t="shared" si="851"/>
        <v>2557552.2606321434</v>
      </c>
      <c r="I259" s="12">
        <f t="shared" si="851"/>
        <v>3122678.3434591838</v>
      </c>
      <c r="J259" s="12">
        <f t="shared" si="851"/>
        <v>3660893.6604373176</v>
      </c>
      <c r="K259" s="12">
        <f t="shared" si="851"/>
        <v>4173479.676606969</v>
      </c>
      <c r="L259" s="12">
        <f t="shared" si="851"/>
        <v>4661656.8348637801</v>
      </c>
      <c r="M259" s="12">
        <f t="shared" si="851"/>
        <v>5126587.4617750281</v>
      </c>
      <c r="N259" s="12">
        <f t="shared" si="851"/>
        <v>5569378.5350238364</v>
      </c>
      <c r="O259" s="12">
        <f t="shared" si="851"/>
        <v>5991084.3190703206</v>
      </c>
      <c r="P259" s="12">
        <f t="shared" si="851"/>
        <v>6392708.8753050668</v>
      </c>
      <c r="Q259" s="12">
        <f t="shared" si="851"/>
        <v>6775208.4526714915</v>
      </c>
      <c r="R259" s="12">
        <f t="shared" si="851"/>
        <v>7139493.7644490395</v>
      </c>
      <c r="S259" s="12">
        <f t="shared" si="851"/>
        <v>7486432.1566181323</v>
      </c>
      <c r="T259" s="12">
        <f t="shared" si="851"/>
        <v>7816849.6729696495</v>
      </c>
      <c r="U259" s="12">
        <f t="shared" si="851"/>
        <v>8131533.0218758564</v>
      </c>
      <c r="V259" s="12">
        <f t="shared" si="851"/>
        <v>8431231.449405577</v>
      </c>
      <c r="W259" s="12">
        <f t="shared" si="851"/>
        <v>8716658.5232434068</v>
      </c>
      <c r="X259" s="13">
        <f t="shared" si="851"/>
        <v>8988493.8316603862</v>
      </c>
    </row>
    <row r="260" spans="1:27" ht="15" thickTop="1" x14ac:dyDescent="0.3">
      <c r="B260" s="2" t="s">
        <v>126</v>
      </c>
      <c r="C260" s="15">
        <f>'2.scen. - Novadi'!$S$40</f>
        <v>280800</v>
      </c>
      <c r="E260" s="12">
        <f>$C260</f>
        <v>280800</v>
      </c>
      <c r="F260" s="12">
        <f t="shared" ref="F260:X260" si="852">$C260</f>
        <v>280800</v>
      </c>
      <c r="G260" s="12">
        <f t="shared" si="852"/>
        <v>280800</v>
      </c>
      <c r="H260" s="12">
        <f t="shared" si="852"/>
        <v>280800</v>
      </c>
      <c r="I260" s="12">
        <f t="shared" si="852"/>
        <v>280800</v>
      </c>
      <c r="J260" s="12">
        <f t="shared" si="852"/>
        <v>280800</v>
      </c>
      <c r="K260" s="12">
        <f t="shared" si="852"/>
        <v>280800</v>
      </c>
      <c r="L260" s="12">
        <f t="shared" si="852"/>
        <v>280800</v>
      </c>
      <c r="M260" s="12">
        <f t="shared" si="852"/>
        <v>280800</v>
      </c>
      <c r="N260" s="12">
        <f t="shared" si="852"/>
        <v>280800</v>
      </c>
      <c r="O260" s="12">
        <f t="shared" si="852"/>
        <v>280800</v>
      </c>
      <c r="P260" s="12">
        <f t="shared" si="852"/>
        <v>280800</v>
      </c>
      <c r="Q260" s="12">
        <f t="shared" si="852"/>
        <v>280800</v>
      </c>
      <c r="R260" s="12">
        <f t="shared" si="852"/>
        <v>280800</v>
      </c>
      <c r="S260" s="12">
        <f t="shared" si="852"/>
        <v>280800</v>
      </c>
      <c r="T260" s="12">
        <f t="shared" si="852"/>
        <v>280800</v>
      </c>
      <c r="U260" s="12">
        <f t="shared" si="852"/>
        <v>280800</v>
      </c>
      <c r="V260" s="12">
        <f t="shared" si="852"/>
        <v>280800</v>
      </c>
      <c r="W260" s="12">
        <f t="shared" si="852"/>
        <v>280800</v>
      </c>
      <c r="X260" s="12">
        <f t="shared" si="852"/>
        <v>280800</v>
      </c>
    </row>
    <row r="261" spans="1:27" ht="15" thickBot="1" x14ac:dyDescent="0.35">
      <c r="B261" s="2" t="s">
        <v>9</v>
      </c>
      <c r="E261" s="12">
        <f t="shared" ref="E261:X261" si="853">E260/E$3</f>
        <v>267428.57142857142</v>
      </c>
      <c r="F261" s="12">
        <f t="shared" si="853"/>
        <v>254693.87755102041</v>
      </c>
      <c r="G261" s="12">
        <f t="shared" si="853"/>
        <v>242565.59766763845</v>
      </c>
      <c r="H261" s="12">
        <f t="shared" si="853"/>
        <v>231014.85492156041</v>
      </c>
      <c r="I261" s="12">
        <f t="shared" si="853"/>
        <v>220014.14754434323</v>
      </c>
      <c r="J261" s="12">
        <f t="shared" si="853"/>
        <v>209537.28337556499</v>
      </c>
      <c r="K261" s="12">
        <f t="shared" si="853"/>
        <v>199559.31750053808</v>
      </c>
      <c r="L261" s="12">
        <f t="shared" si="853"/>
        <v>190056.49285765531</v>
      </c>
      <c r="M261" s="12">
        <f t="shared" si="853"/>
        <v>181006.18367395742</v>
      </c>
      <c r="N261" s="12">
        <f t="shared" si="853"/>
        <v>172386.84159424517</v>
      </c>
      <c r="O261" s="12">
        <f t="shared" si="853"/>
        <v>164177.94437547159</v>
      </c>
      <c r="P261" s="12">
        <f t="shared" si="853"/>
        <v>156359.94702425864</v>
      </c>
      <c r="Q261" s="12">
        <f t="shared" si="853"/>
        <v>148914.23526119869</v>
      </c>
      <c r="R261" s="12">
        <f t="shared" si="853"/>
        <v>141823.08120114161</v>
      </c>
      <c r="S261" s="12">
        <f t="shared" si="853"/>
        <v>135069.60114394437</v>
      </c>
      <c r="T261" s="12">
        <f t="shared" si="853"/>
        <v>128637.7153751851</v>
      </c>
      <c r="U261" s="12">
        <f t="shared" si="853"/>
        <v>122512.10988112865</v>
      </c>
      <c r="V261" s="12">
        <f t="shared" si="853"/>
        <v>116678.1998867892</v>
      </c>
      <c r="W261" s="12">
        <f t="shared" si="853"/>
        <v>111122.09513027544</v>
      </c>
      <c r="X261" s="12">
        <f t="shared" si="853"/>
        <v>105830.56679073849</v>
      </c>
    </row>
    <row r="262" spans="1:27" ht="15.6" thickTop="1" thickBot="1" x14ac:dyDescent="0.35">
      <c r="B262" s="2" t="s">
        <v>10</v>
      </c>
      <c r="C262" s="7">
        <f>X262</f>
        <v>3499388.6641852269</v>
      </c>
      <c r="E262" s="12">
        <f>E261</f>
        <v>267428.57142857142</v>
      </c>
      <c r="F262" s="12">
        <f>E262+F261</f>
        <v>522122.44897959183</v>
      </c>
      <c r="G262" s="12">
        <f t="shared" ref="G262" si="854">F262+G261</f>
        <v>764688.04664723028</v>
      </c>
      <c r="H262" s="12">
        <f t="shared" ref="H262" si="855">G262+H261</f>
        <v>995702.90156879066</v>
      </c>
      <c r="I262" s="12">
        <f t="shared" ref="I262" si="856">H262+I261</f>
        <v>1215717.0491131339</v>
      </c>
      <c r="J262" s="12">
        <f t="shared" ref="J262" si="857">I262+J261</f>
        <v>1425254.3324886989</v>
      </c>
      <c r="K262" s="12">
        <f t="shared" ref="K262" si="858">J262+K261</f>
        <v>1624813.6499892371</v>
      </c>
      <c r="L262" s="12">
        <f t="shared" ref="L262" si="859">K262+L261</f>
        <v>1814870.1428468924</v>
      </c>
      <c r="M262" s="12">
        <f t="shared" ref="M262" si="860">L262+M261</f>
        <v>1995876.3265208497</v>
      </c>
      <c r="N262" s="12">
        <f t="shared" ref="N262" si="861">M262+N261</f>
        <v>2168263.1681150948</v>
      </c>
      <c r="O262" s="12">
        <f t="shared" ref="O262" si="862">N262+O261</f>
        <v>2332441.1124905664</v>
      </c>
      <c r="P262" s="12">
        <f t="shared" ref="P262" si="863">O262+P261</f>
        <v>2488801.0595148252</v>
      </c>
      <c r="Q262" s="12">
        <f t="shared" ref="Q262" si="864">P262+Q261</f>
        <v>2637715.2947760238</v>
      </c>
      <c r="R262" s="12">
        <f t="shared" ref="R262" si="865">Q262+R261</f>
        <v>2779538.3759771655</v>
      </c>
      <c r="S262" s="12">
        <f t="shared" ref="S262" si="866">R262+S261</f>
        <v>2914607.9771211101</v>
      </c>
      <c r="T262" s="12">
        <f t="shared" ref="T262" si="867">S262+T261</f>
        <v>3043245.6924962951</v>
      </c>
      <c r="U262" s="12">
        <f t="shared" ref="U262" si="868">T262+U261</f>
        <v>3165757.8023774237</v>
      </c>
      <c r="V262" s="12">
        <f t="shared" ref="V262" si="869">U262+V261</f>
        <v>3282436.0022642128</v>
      </c>
      <c r="W262" s="12">
        <f t="shared" ref="W262" si="870">V262+W261</f>
        <v>3393558.0973944883</v>
      </c>
      <c r="X262" s="13">
        <f t="shared" ref="X262" si="871">W262+X261</f>
        <v>3499388.6641852269</v>
      </c>
    </row>
    <row r="263" spans="1:27" ht="15" thickTop="1" x14ac:dyDescent="0.3"/>
    <row r="264" spans="1:27" x14ac:dyDescent="0.3">
      <c r="A264" s="2">
        <f>A257+1</f>
        <v>41</v>
      </c>
      <c r="B264" s="2" t="s">
        <v>125</v>
      </c>
      <c r="C264" s="14">
        <f>'2.scen. - Novadi'!$W$41</f>
        <v>878400</v>
      </c>
      <c r="D264" s="1"/>
      <c r="E264" s="12">
        <f t="shared" ref="E264:J264" si="872">$C264</f>
        <v>878400</v>
      </c>
      <c r="F264" s="12">
        <f t="shared" si="872"/>
        <v>878400</v>
      </c>
      <c r="G264" s="12">
        <f t="shared" si="872"/>
        <v>878400</v>
      </c>
      <c r="H264" s="12">
        <f t="shared" si="872"/>
        <v>878400</v>
      </c>
      <c r="I264" s="12">
        <f t="shared" si="872"/>
        <v>878400</v>
      </c>
      <c r="J264" s="12">
        <f t="shared" si="872"/>
        <v>878400</v>
      </c>
      <c r="K264" s="12">
        <f t="shared" ref="K264:X264" si="873">$C264</f>
        <v>878400</v>
      </c>
      <c r="L264" s="12">
        <f t="shared" si="873"/>
        <v>878400</v>
      </c>
      <c r="M264" s="12">
        <f t="shared" si="873"/>
        <v>878400</v>
      </c>
      <c r="N264" s="12">
        <f t="shared" si="873"/>
        <v>878400</v>
      </c>
      <c r="O264" s="12">
        <f t="shared" si="873"/>
        <v>878400</v>
      </c>
      <c r="P264" s="12">
        <f t="shared" si="873"/>
        <v>878400</v>
      </c>
      <c r="Q264" s="12">
        <f t="shared" si="873"/>
        <v>878400</v>
      </c>
      <c r="R264" s="12">
        <f t="shared" si="873"/>
        <v>878400</v>
      </c>
      <c r="S264" s="12">
        <f t="shared" si="873"/>
        <v>878400</v>
      </c>
      <c r="T264" s="12">
        <f t="shared" si="873"/>
        <v>878400</v>
      </c>
      <c r="U264" s="12">
        <f t="shared" si="873"/>
        <v>878400</v>
      </c>
      <c r="V264" s="12">
        <f t="shared" si="873"/>
        <v>878400</v>
      </c>
      <c r="W264" s="12">
        <f t="shared" si="873"/>
        <v>878400</v>
      </c>
      <c r="X264" s="12">
        <f t="shared" si="873"/>
        <v>878400</v>
      </c>
    </row>
    <row r="265" spans="1:27" ht="15" thickBot="1" x14ac:dyDescent="0.35">
      <c r="A265" s="2"/>
      <c r="B265" s="2" t="s">
        <v>9</v>
      </c>
      <c r="C265" s="2"/>
      <c r="D265" s="2"/>
      <c r="E265" s="12">
        <f t="shared" ref="E265:X265" si="874">E264/E$3</f>
        <v>836571.42857142852</v>
      </c>
      <c r="F265" s="12">
        <f t="shared" si="874"/>
        <v>796734.69387755101</v>
      </c>
      <c r="G265" s="12">
        <f t="shared" si="874"/>
        <v>758794.94655004854</v>
      </c>
      <c r="H265" s="12">
        <f t="shared" si="874"/>
        <v>722661.85385718895</v>
      </c>
      <c r="I265" s="12">
        <f t="shared" si="874"/>
        <v>688249.38462589425</v>
      </c>
      <c r="J265" s="12">
        <f t="shared" si="874"/>
        <v>655475.6044056135</v>
      </c>
      <c r="K265" s="12">
        <f t="shared" si="874"/>
        <v>624262.48038629862</v>
      </c>
      <c r="L265" s="12">
        <f t="shared" si="874"/>
        <v>594535.69560599863</v>
      </c>
      <c r="M265" s="12">
        <f t="shared" si="874"/>
        <v>566224.47200571292</v>
      </c>
      <c r="N265" s="12">
        <f t="shared" si="874"/>
        <v>539261.40191020281</v>
      </c>
      <c r="O265" s="12">
        <f t="shared" si="874"/>
        <v>513582.28753352648</v>
      </c>
      <c r="P265" s="12">
        <f t="shared" si="874"/>
        <v>489125.98812716804</v>
      </c>
      <c r="Q265" s="12">
        <f t="shared" si="874"/>
        <v>465834.27440682671</v>
      </c>
      <c r="R265" s="12">
        <f t="shared" si="874"/>
        <v>443651.68991126347</v>
      </c>
      <c r="S265" s="12">
        <f t="shared" si="874"/>
        <v>422525.41896310804</v>
      </c>
      <c r="T265" s="12">
        <f t="shared" si="874"/>
        <v>402405.16091724572</v>
      </c>
      <c r="U265" s="12">
        <f t="shared" si="874"/>
        <v>383243.01039737684</v>
      </c>
      <c r="V265" s="12">
        <f t="shared" si="874"/>
        <v>364993.34323559701</v>
      </c>
      <c r="W265" s="12">
        <f t="shared" si="874"/>
        <v>347612.70784342574</v>
      </c>
      <c r="X265" s="12">
        <f t="shared" si="874"/>
        <v>331059.72175564349</v>
      </c>
      <c r="Z265" s="5"/>
      <c r="AA265" s="4"/>
    </row>
    <row r="266" spans="1:27" ht="15.6" thickTop="1" thickBot="1" x14ac:dyDescent="0.35">
      <c r="A266" s="2"/>
      <c r="B266" s="2" t="s">
        <v>10</v>
      </c>
      <c r="C266" s="7">
        <f>X266</f>
        <v>10946805.564887121</v>
      </c>
      <c r="D266" s="2"/>
      <c r="E266" s="12">
        <f>E265</f>
        <v>836571.42857142852</v>
      </c>
      <c r="F266" s="12">
        <f t="shared" ref="F266:X266" si="875">E266+F265</f>
        <v>1633306.1224489794</v>
      </c>
      <c r="G266" s="12">
        <f t="shared" si="875"/>
        <v>2392101.0689990278</v>
      </c>
      <c r="H266" s="12">
        <f t="shared" si="875"/>
        <v>3114762.9228562168</v>
      </c>
      <c r="I266" s="12">
        <f t="shared" si="875"/>
        <v>3803012.3074821113</v>
      </c>
      <c r="J266" s="12">
        <f t="shared" si="875"/>
        <v>4458487.9118877249</v>
      </c>
      <c r="K266" s="12">
        <f t="shared" si="875"/>
        <v>5082750.392274024</v>
      </c>
      <c r="L266" s="12">
        <f t="shared" si="875"/>
        <v>5677286.0878800228</v>
      </c>
      <c r="M266" s="12">
        <f t="shared" si="875"/>
        <v>6243510.5598857356</v>
      </c>
      <c r="N266" s="12">
        <f t="shared" si="875"/>
        <v>6782771.9617959382</v>
      </c>
      <c r="O266" s="12">
        <f t="shared" si="875"/>
        <v>7296354.2493294645</v>
      </c>
      <c r="P266" s="12">
        <f t="shared" si="875"/>
        <v>7785480.2374566328</v>
      </c>
      <c r="Q266" s="12">
        <f t="shared" si="875"/>
        <v>8251314.5118634598</v>
      </c>
      <c r="R266" s="12">
        <f t="shared" si="875"/>
        <v>8694966.2017747238</v>
      </c>
      <c r="S266" s="12">
        <f t="shared" si="875"/>
        <v>9117491.620737832</v>
      </c>
      <c r="T266" s="12">
        <f t="shared" si="875"/>
        <v>9519896.7816550769</v>
      </c>
      <c r="U266" s="12">
        <f t="shared" si="875"/>
        <v>9903139.7920524534</v>
      </c>
      <c r="V266" s="12">
        <f t="shared" si="875"/>
        <v>10268133.13528805</v>
      </c>
      <c r="W266" s="12">
        <f t="shared" si="875"/>
        <v>10615745.843131477</v>
      </c>
      <c r="X266" s="13">
        <f t="shared" si="875"/>
        <v>10946805.564887121</v>
      </c>
    </row>
    <row r="267" spans="1:27" ht="15" thickTop="1" x14ac:dyDescent="0.3">
      <c r="B267" s="2" t="s">
        <v>126</v>
      </c>
      <c r="C267" s="15">
        <f>'2.scen. - Novadi'!$S$41</f>
        <v>405000</v>
      </c>
      <c r="E267" s="12">
        <f>$C267</f>
        <v>405000</v>
      </c>
      <c r="F267" s="12">
        <f t="shared" ref="F267:X267" si="876">$C267</f>
        <v>405000</v>
      </c>
      <c r="G267" s="12">
        <f t="shared" si="876"/>
        <v>405000</v>
      </c>
      <c r="H267" s="12">
        <f t="shared" si="876"/>
        <v>405000</v>
      </c>
      <c r="I267" s="12">
        <f t="shared" si="876"/>
        <v>405000</v>
      </c>
      <c r="J267" s="12">
        <f t="shared" si="876"/>
        <v>405000</v>
      </c>
      <c r="K267" s="12">
        <f t="shared" si="876"/>
        <v>405000</v>
      </c>
      <c r="L267" s="12">
        <f t="shared" si="876"/>
        <v>405000</v>
      </c>
      <c r="M267" s="12">
        <f t="shared" si="876"/>
        <v>405000</v>
      </c>
      <c r="N267" s="12">
        <f t="shared" si="876"/>
        <v>405000</v>
      </c>
      <c r="O267" s="12">
        <f t="shared" si="876"/>
        <v>405000</v>
      </c>
      <c r="P267" s="12">
        <f t="shared" si="876"/>
        <v>405000</v>
      </c>
      <c r="Q267" s="12">
        <f t="shared" si="876"/>
        <v>405000</v>
      </c>
      <c r="R267" s="12">
        <f t="shared" si="876"/>
        <v>405000</v>
      </c>
      <c r="S267" s="12">
        <f t="shared" si="876"/>
        <v>405000</v>
      </c>
      <c r="T267" s="12">
        <f t="shared" si="876"/>
        <v>405000</v>
      </c>
      <c r="U267" s="12">
        <f t="shared" si="876"/>
        <v>405000</v>
      </c>
      <c r="V267" s="12">
        <f t="shared" si="876"/>
        <v>405000</v>
      </c>
      <c r="W267" s="12">
        <f t="shared" si="876"/>
        <v>405000</v>
      </c>
      <c r="X267" s="12">
        <f t="shared" si="876"/>
        <v>405000</v>
      </c>
    </row>
    <row r="268" spans="1:27" ht="15" thickBot="1" x14ac:dyDescent="0.35">
      <c r="B268" s="2" t="s">
        <v>9</v>
      </c>
      <c r="E268" s="12">
        <f t="shared" ref="E268:X268" si="877">E267/E$3</f>
        <v>385714.28571428568</v>
      </c>
      <c r="F268" s="12">
        <f t="shared" si="877"/>
        <v>367346.93877551018</v>
      </c>
      <c r="G268" s="12">
        <f t="shared" si="877"/>
        <v>349854.2274052478</v>
      </c>
      <c r="H268" s="12">
        <f t="shared" si="877"/>
        <v>333194.50229071215</v>
      </c>
      <c r="I268" s="12">
        <f t="shared" si="877"/>
        <v>317328.09741972585</v>
      </c>
      <c r="J268" s="12">
        <f t="shared" si="877"/>
        <v>302217.23563783412</v>
      </c>
      <c r="K268" s="12">
        <f t="shared" si="877"/>
        <v>287825.93870269915</v>
      </c>
      <c r="L268" s="12">
        <f t="shared" si="877"/>
        <v>274119.94162161823</v>
      </c>
      <c r="M268" s="12">
        <f t="shared" si="877"/>
        <v>261066.61106820783</v>
      </c>
      <c r="N268" s="12">
        <f t="shared" si="877"/>
        <v>248634.86768400745</v>
      </c>
      <c r="O268" s="12">
        <f t="shared" si="877"/>
        <v>236795.11208000709</v>
      </c>
      <c r="P268" s="12">
        <f t="shared" si="877"/>
        <v>225519.1543619115</v>
      </c>
      <c r="Q268" s="12">
        <f t="shared" si="877"/>
        <v>214780.14701134426</v>
      </c>
      <c r="R268" s="12">
        <f t="shared" si="877"/>
        <v>204552.520963185</v>
      </c>
      <c r="S268" s="12">
        <f t="shared" si="877"/>
        <v>194811.92472684284</v>
      </c>
      <c r="T268" s="12">
        <f t="shared" si="877"/>
        <v>185535.16640651698</v>
      </c>
      <c r="U268" s="12">
        <f t="shared" si="877"/>
        <v>176700.15848239709</v>
      </c>
      <c r="V268" s="12">
        <f t="shared" si="877"/>
        <v>168285.86522133058</v>
      </c>
      <c r="W268" s="12">
        <f t="shared" si="877"/>
        <v>160272.25259174343</v>
      </c>
      <c r="X268" s="12">
        <f t="shared" si="877"/>
        <v>152640.24056356514</v>
      </c>
    </row>
    <row r="269" spans="1:27" ht="15.6" thickTop="1" thickBot="1" x14ac:dyDescent="0.35">
      <c r="B269" s="2" t="s">
        <v>10</v>
      </c>
      <c r="C269" s="7">
        <f>X269</f>
        <v>5047195.188728692</v>
      </c>
      <c r="E269" s="12">
        <f>E268</f>
        <v>385714.28571428568</v>
      </c>
      <c r="F269" s="12">
        <f>E269+F268</f>
        <v>753061.22448979586</v>
      </c>
      <c r="G269" s="12">
        <f t="shared" ref="G269" si="878">F269+G268</f>
        <v>1102915.4518950437</v>
      </c>
      <c r="H269" s="12">
        <f t="shared" ref="H269" si="879">G269+H268</f>
        <v>1436109.9541857559</v>
      </c>
      <c r="I269" s="12">
        <f t="shared" ref="I269" si="880">H269+I268</f>
        <v>1753438.0516054817</v>
      </c>
      <c r="J269" s="12">
        <f t="shared" ref="J269" si="881">I269+J268</f>
        <v>2055655.2872433157</v>
      </c>
      <c r="K269" s="12">
        <f t="shared" ref="K269" si="882">J269+K268</f>
        <v>2343481.2259460147</v>
      </c>
      <c r="L269" s="12">
        <f t="shared" ref="L269" si="883">K269+L268</f>
        <v>2617601.1675676331</v>
      </c>
      <c r="M269" s="12">
        <f t="shared" ref="M269" si="884">L269+M268</f>
        <v>2878667.7786358409</v>
      </c>
      <c r="N269" s="12">
        <f t="shared" ref="N269" si="885">M269+N268</f>
        <v>3127302.6463198485</v>
      </c>
      <c r="O269" s="12">
        <f t="shared" ref="O269" si="886">N269+O268</f>
        <v>3364097.7583998553</v>
      </c>
      <c r="P269" s="12">
        <f t="shared" ref="P269" si="887">O269+P268</f>
        <v>3589616.9127617669</v>
      </c>
      <c r="Q269" s="12">
        <f t="shared" ref="Q269" si="888">P269+Q268</f>
        <v>3804397.0597731113</v>
      </c>
      <c r="R269" s="12">
        <f t="shared" ref="R269" si="889">Q269+R268</f>
        <v>4008949.5807362963</v>
      </c>
      <c r="S269" s="12">
        <f t="shared" ref="S269" si="890">R269+S268</f>
        <v>4203761.5054631392</v>
      </c>
      <c r="T269" s="12">
        <f t="shared" ref="T269" si="891">S269+T268</f>
        <v>4389296.6718696561</v>
      </c>
      <c r="U269" s="12">
        <f t="shared" ref="U269" si="892">T269+U268</f>
        <v>4565996.830352053</v>
      </c>
      <c r="V269" s="12">
        <f t="shared" ref="V269" si="893">U269+V268</f>
        <v>4734282.6955733839</v>
      </c>
      <c r="W269" s="12">
        <f t="shared" ref="W269" si="894">V269+W268</f>
        <v>4894554.9481651271</v>
      </c>
      <c r="X269" s="13">
        <f t="shared" ref="X269" si="895">W269+X268</f>
        <v>5047195.188728692</v>
      </c>
    </row>
    <row r="270" spans="1:27" ht="15" thickTop="1" x14ac:dyDescent="0.3"/>
    <row r="271" spans="1:27" x14ac:dyDescent="0.3">
      <c r="A271" s="2">
        <f>A264+1</f>
        <v>42</v>
      </c>
      <c r="B271" s="2" t="s">
        <v>125</v>
      </c>
      <c r="C271" s="14">
        <f>'2.scen. - Novadi'!$W$42</f>
        <v>176340</v>
      </c>
      <c r="D271" s="1"/>
      <c r="E271" s="12">
        <f t="shared" ref="E271:J271" si="896">$C271</f>
        <v>176340</v>
      </c>
      <c r="F271" s="12">
        <f t="shared" si="896"/>
        <v>176340</v>
      </c>
      <c r="G271" s="12">
        <f t="shared" si="896"/>
        <v>176340</v>
      </c>
      <c r="H271" s="12">
        <f t="shared" si="896"/>
        <v>176340</v>
      </c>
      <c r="I271" s="12">
        <f t="shared" si="896"/>
        <v>176340</v>
      </c>
      <c r="J271" s="12">
        <f t="shared" si="896"/>
        <v>176340</v>
      </c>
      <c r="K271" s="12">
        <f t="shared" ref="K271:X271" si="897">$C271</f>
        <v>176340</v>
      </c>
      <c r="L271" s="12">
        <f t="shared" si="897"/>
        <v>176340</v>
      </c>
      <c r="M271" s="12">
        <f t="shared" si="897"/>
        <v>176340</v>
      </c>
      <c r="N271" s="12">
        <f t="shared" si="897"/>
        <v>176340</v>
      </c>
      <c r="O271" s="12">
        <f t="shared" si="897"/>
        <v>176340</v>
      </c>
      <c r="P271" s="12">
        <f t="shared" si="897"/>
        <v>176340</v>
      </c>
      <c r="Q271" s="12">
        <f t="shared" si="897"/>
        <v>176340</v>
      </c>
      <c r="R271" s="12">
        <f t="shared" si="897"/>
        <v>176340</v>
      </c>
      <c r="S271" s="12">
        <f t="shared" si="897"/>
        <v>176340</v>
      </c>
      <c r="T271" s="12">
        <f t="shared" si="897"/>
        <v>176340</v>
      </c>
      <c r="U271" s="12">
        <f t="shared" si="897"/>
        <v>176340</v>
      </c>
      <c r="V271" s="12">
        <f t="shared" si="897"/>
        <v>176340</v>
      </c>
      <c r="W271" s="12">
        <f t="shared" si="897"/>
        <v>176340</v>
      </c>
      <c r="X271" s="12">
        <f t="shared" si="897"/>
        <v>176340</v>
      </c>
    </row>
    <row r="272" spans="1:27" ht="15" thickBot="1" x14ac:dyDescent="0.35">
      <c r="A272" s="2"/>
      <c r="B272" s="2" t="s">
        <v>9</v>
      </c>
      <c r="C272" s="2"/>
      <c r="D272" s="2"/>
      <c r="E272" s="12">
        <f t="shared" ref="E272:X272" si="898">E271/E$3</f>
        <v>167942.85714285713</v>
      </c>
      <c r="F272" s="12">
        <f t="shared" si="898"/>
        <v>159945.57823129251</v>
      </c>
      <c r="G272" s="12">
        <f t="shared" si="898"/>
        <v>152329.12212504048</v>
      </c>
      <c r="H272" s="12">
        <f t="shared" si="898"/>
        <v>145075.35440480046</v>
      </c>
      <c r="I272" s="12">
        <f t="shared" si="898"/>
        <v>138167.00419504804</v>
      </c>
      <c r="J272" s="12">
        <f t="shared" si="898"/>
        <v>131587.62304290288</v>
      </c>
      <c r="K272" s="12">
        <f t="shared" si="898"/>
        <v>125321.54575514559</v>
      </c>
      <c r="L272" s="12">
        <f t="shared" si="898"/>
        <v>119353.85310013866</v>
      </c>
      <c r="M272" s="12">
        <f t="shared" si="898"/>
        <v>113670.33628584634</v>
      </c>
      <c r="N272" s="12">
        <f t="shared" si="898"/>
        <v>108257.46312937747</v>
      </c>
      <c r="O272" s="12">
        <f t="shared" si="898"/>
        <v>103102.34583750235</v>
      </c>
      <c r="P272" s="12">
        <f t="shared" si="898"/>
        <v>98192.710321430801</v>
      </c>
      <c r="Q272" s="12">
        <f t="shared" si="898"/>
        <v>93516.866972791235</v>
      </c>
      <c r="R272" s="12">
        <f t="shared" si="898"/>
        <v>89063.682831229729</v>
      </c>
      <c r="S272" s="12">
        <f t="shared" si="898"/>
        <v>84822.555077361641</v>
      </c>
      <c r="T272" s="12">
        <f t="shared" si="898"/>
        <v>80783.38578796346</v>
      </c>
      <c r="U272" s="12">
        <f t="shared" si="898"/>
        <v>76936.557893298537</v>
      </c>
      <c r="V272" s="12">
        <f t="shared" si="898"/>
        <v>73272.91227933194</v>
      </c>
      <c r="W272" s="12">
        <f t="shared" si="898"/>
        <v>69783.725980316129</v>
      </c>
      <c r="X272" s="12">
        <f t="shared" si="898"/>
        <v>66460.691409824882</v>
      </c>
      <c r="Z272" s="5"/>
      <c r="AA272" s="4"/>
    </row>
    <row r="273" spans="1:27" ht="15.6" thickTop="1" thickBot="1" x14ac:dyDescent="0.35">
      <c r="A273" s="2"/>
      <c r="B273" s="2" t="s">
        <v>10</v>
      </c>
      <c r="C273" s="7">
        <f>X273</f>
        <v>2197586.1718035</v>
      </c>
      <c r="D273" s="2"/>
      <c r="E273" s="12">
        <f>E272</f>
        <v>167942.85714285713</v>
      </c>
      <c r="F273" s="12">
        <f t="shared" ref="F273:X273" si="899">E273+F272</f>
        <v>327888.43537414965</v>
      </c>
      <c r="G273" s="12">
        <f t="shared" si="899"/>
        <v>480217.55749919009</v>
      </c>
      <c r="H273" s="12">
        <f t="shared" si="899"/>
        <v>625292.91190399055</v>
      </c>
      <c r="I273" s="12">
        <f t="shared" si="899"/>
        <v>763459.91609903856</v>
      </c>
      <c r="J273" s="12">
        <f t="shared" si="899"/>
        <v>895047.53914194147</v>
      </c>
      <c r="K273" s="12">
        <f t="shared" si="899"/>
        <v>1020369.0848970871</v>
      </c>
      <c r="L273" s="12">
        <f t="shared" si="899"/>
        <v>1139722.9379972257</v>
      </c>
      <c r="M273" s="12">
        <f t="shared" si="899"/>
        <v>1253393.274283072</v>
      </c>
      <c r="N273" s="12">
        <f t="shared" si="899"/>
        <v>1361650.7374124494</v>
      </c>
      <c r="O273" s="12">
        <f t="shared" si="899"/>
        <v>1464753.0832499517</v>
      </c>
      <c r="P273" s="12">
        <f t="shared" si="899"/>
        <v>1562945.7935713825</v>
      </c>
      <c r="Q273" s="12">
        <f t="shared" si="899"/>
        <v>1656462.6605441738</v>
      </c>
      <c r="R273" s="12">
        <f t="shared" si="899"/>
        <v>1745526.3433754034</v>
      </c>
      <c r="S273" s="12">
        <f t="shared" si="899"/>
        <v>1830348.8984527651</v>
      </c>
      <c r="T273" s="12">
        <f t="shared" si="899"/>
        <v>1911132.2842407285</v>
      </c>
      <c r="U273" s="12">
        <f t="shared" si="899"/>
        <v>1988068.842134027</v>
      </c>
      <c r="V273" s="12">
        <f t="shared" si="899"/>
        <v>2061341.7544133589</v>
      </c>
      <c r="W273" s="12">
        <f t="shared" si="899"/>
        <v>2131125.4803936752</v>
      </c>
      <c r="X273" s="13">
        <f t="shared" si="899"/>
        <v>2197586.1718035</v>
      </c>
    </row>
    <row r="274" spans="1:27" ht="15" thickTop="1" x14ac:dyDescent="0.3">
      <c r="B274" s="2" t="s">
        <v>126</v>
      </c>
      <c r="C274" s="15">
        <f>'2.scen. - Novadi'!$S$42</f>
        <v>75600</v>
      </c>
      <c r="E274" s="12">
        <f>$C274</f>
        <v>75600</v>
      </c>
      <c r="F274" s="12">
        <f t="shared" ref="F274:X274" si="900">$C274</f>
        <v>75600</v>
      </c>
      <c r="G274" s="12">
        <f t="shared" si="900"/>
        <v>75600</v>
      </c>
      <c r="H274" s="12">
        <f t="shared" si="900"/>
        <v>75600</v>
      </c>
      <c r="I274" s="12">
        <f t="shared" si="900"/>
        <v>75600</v>
      </c>
      <c r="J274" s="12">
        <f t="shared" si="900"/>
        <v>75600</v>
      </c>
      <c r="K274" s="12">
        <f t="shared" si="900"/>
        <v>75600</v>
      </c>
      <c r="L274" s="12">
        <f t="shared" si="900"/>
        <v>75600</v>
      </c>
      <c r="M274" s="12">
        <f t="shared" si="900"/>
        <v>75600</v>
      </c>
      <c r="N274" s="12">
        <f t="shared" si="900"/>
        <v>75600</v>
      </c>
      <c r="O274" s="12">
        <f t="shared" si="900"/>
        <v>75600</v>
      </c>
      <c r="P274" s="12">
        <f t="shared" si="900"/>
        <v>75600</v>
      </c>
      <c r="Q274" s="12">
        <f t="shared" si="900"/>
        <v>75600</v>
      </c>
      <c r="R274" s="12">
        <f t="shared" si="900"/>
        <v>75600</v>
      </c>
      <c r="S274" s="12">
        <f t="shared" si="900"/>
        <v>75600</v>
      </c>
      <c r="T274" s="12">
        <f t="shared" si="900"/>
        <v>75600</v>
      </c>
      <c r="U274" s="12">
        <f t="shared" si="900"/>
        <v>75600</v>
      </c>
      <c r="V274" s="12">
        <f t="shared" si="900"/>
        <v>75600</v>
      </c>
      <c r="W274" s="12">
        <f t="shared" si="900"/>
        <v>75600</v>
      </c>
      <c r="X274" s="12">
        <f t="shared" si="900"/>
        <v>75600</v>
      </c>
    </row>
    <row r="275" spans="1:27" ht="15" thickBot="1" x14ac:dyDescent="0.35">
      <c r="B275" s="2" t="s">
        <v>9</v>
      </c>
      <c r="E275" s="12">
        <f t="shared" ref="E275:X275" si="901">E274/E$3</f>
        <v>72000</v>
      </c>
      <c r="F275" s="12">
        <f t="shared" si="901"/>
        <v>68571.428571428565</v>
      </c>
      <c r="G275" s="12">
        <f t="shared" si="901"/>
        <v>65306.122448979586</v>
      </c>
      <c r="H275" s="12">
        <f t="shared" si="901"/>
        <v>62196.307094266267</v>
      </c>
      <c r="I275" s="12">
        <f t="shared" si="901"/>
        <v>59234.578185015489</v>
      </c>
      <c r="J275" s="12">
        <f t="shared" si="901"/>
        <v>56413.88398572903</v>
      </c>
      <c r="K275" s="12">
        <f t="shared" si="901"/>
        <v>53727.508557837173</v>
      </c>
      <c r="L275" s="12">
        <f t="shared" si="901"/>
        <v>51169.055769368737</v>
      </c>
      <c r="M275" s="12">
        <f t="shared" si="901"/>
        <v>48732.434066065463</v>
      </c>
      <c r="N275" s="12">
        <f t="shared" si="901"/>
        <v>46411.841967681394</v>
      </c>
      <c r="O275" s="12">
        <f t="shared" si="901"/>
        <v>44201.754254934654</v>
      </c>
      <c r="P275" s="12">
        <f t="shared" si="901"/>
        <v>42096.908814223476</v>
      </c>
      <c r="Q275" s="12">
        <f t="shared" si="901"/>
        <v>40092.294108784263</v>
      </c>
      <c r="R275" s="12">
        <f t="shared" si="901"/>
        <v>38183.1372464612</v>
      </c>
      <c r="S275" s="12">
        <f t="shared" si="901"/>
        <v>36364.89261567733</v>
      </c>
      <c r="T275" s="12">
        <f t="shared" si="901"/>
        <v>34633.231062549836</v>
      </c>
      <c r="U275" s="12">
        <f t="shared" si="901"/>
        <v>32984.02958338079</v>
      </c>
      <c r="V275" s="12">
        <f t="shared" si="901"/>
        <v>31413.36150798171</v>
      </c>
      <c r="W275" s="12">
        <f t="shared" si="901"/>
        <v>29917.487150458772</v>
      </c>
      <c r="X275" s="12">
        <f t="shared" si="901"/>
        <v>28492.844905198825</v>
      </c>
    </row>
    <row r="276" spans="1:27" ht="15.6" thickTop="1" thickBot="1" x14ac:dyDescent="0.35">
      <c r="B276" s="2" t="s">
        <v>10</v>
      </c>
      <c r="C276" s="7">
        <f>X276</f>
        <v>942143.10189602245</v>
      </c>
      <c r="E276" s="12">
        <f>E275</f>
        <v>72000</v>
      </c>
      <c r="F276" s="12">
        <f>E276+F275</f>
        <v>140571.42857142858</v>
      </c>
      <c r="G276" s="12">
        <f t="shared" ref="G276" si="902">F276+G275</f>
        <v>205877.55102040817</v>
      </c>
      <c r="H276" s="12">
        <f t="shared" ref="H276" si="903">G276+H275</f>
        <v>268073.85811467445</v>
      </c>
      <c r="I276" s="12">
        <f t="shared" ref="I276" si="904">H276+I275</f>
        <v>327308.43629968993</v>
      </c>
      <c r="J276" s="12">
        <f t="shared" ref="J276" si="905">I276+J275</f>
        <v>383722.32028541894</v>
      </c>
      <c r="K276" s="12">
        <f t="shared" ref="K276" si="906">J276+K275</f>
        <v>437449.82884325611</v>
      </c>
      <c r="L276" s="12">
        <f t="shared" ref="L276" si="907">K276+L275</f>
        <v>488618.88461262482</v>
      </c>
      <c r="M276" s="12">
        <f t="shared" ref="M276" si="908">L276+M275</f>
        <v>537351.31867869024</v>
      </c>
      <c r="N276" s="12">
        <f t="shared" ref="N276" si="909">M276+N275</f>
        <v>583763.16064637166</v>
      </c>
      <c r="O276" s="12">
        <f t="shared" ref="O276" si="910">N276+O275</f>
        <v>627964.91490130627</v>
      </c>
      <c r="P276" s="12">
        <f t="shared" ref="P276" si="911">O276+P275</f>
        <v>670061.82371552975</v>
      </c>
      <c r="Q276" s="12">
        <f t="shared" ref="Q276" si="912">P276+Q275</f>
        <v>710154.11782431405</v>
      </c>
      <c r="R276" s="12">
        <f t="shared" ref="R276" si="913">Q276+R275</f>
        <v>748337.25507077528</v>
      </c>
      <c r="S276" s="12">
        <f t="shared" ref="S276" si="914">R276+S275</f>
        <v>784702.1476864526</v>
      </c>
      <c r="T276" s="12">
        <f t="shared" ref="T276" si="915">S276+T275</f>
        <v>819335.37874900247</v>
      </c>
      <c r="U276" s="12">
        <f t="shared" ref="U276" si="916">T276+U275</f>
        <v>852319.40833238326</v>
      </c>
      <c r="V276" s="12">
        <f t="shared" ref="V276" si="917">U276+V275</f>
        <v>883732.76984036493</v>
      </c>
      <c r="W276" s="12">
        <f t="shared" ref="W276" si="918">V276+W275</f>
        <v>913650.25699082366</v>
      </c>
      <c r="X276" s="13">
        <f t="shared" ref="X276" si="919">W276+X275</f>
        <v>942143.10189602245</v>
      </c>
    </row>
    <row r="277" spans="1:27" ht="15" thickTop="1" x14ac:dyDescent="0.3"/>
    <row r="278" spans="1:27" x14ac:dyDescent="0.3">
      <c r="A278" s="2">
        <f>A271+1</f>
        <v>43</v>
      </c>
      <c r="B278" s="2" t="s">
        <v>125</v>
      </c>
      <c r="C278" s="14">
        <f>'2.scen. - Novadi'!$W$43</f>
        <v>443100</v>
      </c>
      <c r="D278" s="1"/>
      <c r="E278" s="12">
        <f t="shared" ref="E278:J278" si="920">$C278</f>
        <v>443100</v>
      </c>
      <c r="F278" s="12">
        <f t="shared" si="920"/>
        <v>443100</v>
      </c>
      <c r="G278" s="12">
        <f t="shared" si="920"/>
        <v>443100</v>
      </c>
      <c r="H278" s="12">
        <f t="shared" si="920"/>
        <v>443100</v>
      </c>
      <c r="I278" s="12">
        <f t="shared" si="920"/>
        <v>443100</v>
      </c>
      <c r="J278" s="12">
        <f t="shared" si="920"/>
        <v>443100</v>
      </c>
      <c r="K278" s="12">
        <f t="shared" ref="K278:X278" si="921">$C278</f>
        <v>443100</v>
      </c>
      <c r="L278" s="12">
        <f t="shared" si="921"/>
        <v>443100</v>
      </c>
      <c r="M278" s="12">
        <f t="shared" si="921"/>
        <v>443100</v>
      </c>
      <c r="N278" s="12">
        <f t="shared" si="921"/>
        <v>443100</v>
      </c>
      <c r="O278" s="12">
        <f t="shared" si="921"/>
        <v>443100</v>
      </c>
      <c r="P278" s="12">
        <f t="shared" si="921"/>
        <v>443100</v>
      </c>
      <c r="Q278" s="12">
        <f t="shared" si="921"/>
        <v>443100</v>
      </c>
      <c r="R278" s="12">
        <f t="shared" si="921"/>
        <v>443100</v>
      </c>
      <c r="S278" s="12">
        <f t="shared" si="921"/>
        <v>443100</v>
      </c>
      <c r="T278" s="12">
        <f t="shared" si="921"/>
        <v>443100</v>
      </c>
      <c r="U278" s="12">
        <f t="shared" si="921"/>
        <v>443100</v>
      </c>
      <c r="V278" s="12">
        <f t="shared" si="921"/>
        <v>443100</v>
      </c>
      <c r="W278" s="12">
        <f t="shared" si="921"/>
        <v>443100</v>
      </c>
      <c r="X278" s="12">
        <f t="shared" si="921"/>
        <v>443100</v>
      </c>
    </row>
    <row r="279" spans="1:27" ht="15" thickBot="1" x14ac:dyDescent="0.35">
      <c r="A279" s="2"/>
      <c r="B279" s="2" t="s">
        <v>9</v>
      </c>
      <c r="C279" s="2"/>
      <c r="D279" s="2"/>
      <c r="E279" s="12">
        <f t="shared" ref="E279:X279" si="922">E278/E$3</f>
        <v>422000</v>
      </c>
      <c r="F279" s="12">
        <f t="shared" si="922"/>
        <v>401904.76190476189</v>
      </c>
      <c r="G279" s="12">
        <f t="shared" si="922"/>
        <v>382766.43990929698</v>
      </c>
      <c r="H279" s="12">
        <f t="shared" si="922"/>
        <v>364539.46658028284</v>
      </c>
      <c r="I279" s="12">
        <f t="shared" si="922"/>
        <v>347180.44436217408</v>
      </c>
      <c r="J279" s="12">
        <f t="shared" si="922"/>
        <v>330648.04224968964</v>
      </c>
      <c r="K279" s="12">
        <f t="shared" si="922"/>
        <v>314902.89738065674</v>
      </c>
      <c r="L279" s="12">
        <f t="shared" si="922"/>
        <v>299907.5213149112</v>
      </c>
      <c r="M279" s="12">
        <f t="shared" si="922"/>
        <v>285626.21077610587</v>
      </c>
      <c r="N279" s="12">
        <f t="shared" si="922"/>
        <v>272024.96264391037</v>
      </c>
      <c r="O279" s="12">
        <f t="shared" si="922"/>
        <v>259071.39299420035</v>
      </c>
      <c r="P279" s="12">
        <f t="shared" si="922"/>
        <v>246734.6599944765</v>
      </c>
      <c r="Q279" s="12">
        <f t="shared" si="922"/>
        <v>234985.39047093</v>
      </c>
      <c r="R279" s="12">
        <f t="shared" si="922"/>
        <v>223795.60997231424</v>
      </c>
      <c r="S279" s="12">
        <f t="shared" si="922"/>
        <v>213138.67616410879</v>
      </c>
      <c r="T279" s="12">
        <f t="shared" si="922"/>
        <v>202989.21539438932</v>
      </c>
      <c r="U279" s="12">
        <f t="shared" si="922"/>
        <v>193323.06228037077</v>
      </c>
      <c r="V279" s="12">
        <f t="shared" si="922"/>
        <v>184117.20217178168</v>
      </c>
      <c r="W279" s="12">
        <f t="shared" si="922"/>
        <v>175349.7163540778</v>
      </c>
      <c r="X279" s="12">
        <f t="shared" si="922"/>
        <v>166999.72986102646</v>
      </c>
      <c r="Z279" s="5"/>
      <c r="AA279" s="4"/>
    </row>
    <row r="280" spans="1:27" ht="15.6" thickTop="1" thickBot="1" x14ac:dyDescent="0.35">
      <c r="A280" s="2"/>
      <c r="B280" s="2" t="s">
        <v>10</v>
      </c>
      <c r="C280" s="7">
        <f>X280</f>
        <v>5522005.4027794646</v>
      </c>
      <c r="D280" s="2"/>
      <c r="E280" s="12">
        <f>E279</f>
        <v>422000</v>
      </c>
      <c r="F280" s="12">
        <f t="shared" ref="F280:X280" si="923">E280+F279</f>
        <v>823904.76190476189</v>
      </c>
      <c r="G280" s="12">
        <f t="shared" si="923"/>
        <v>1206671.2018140589</v>
      </c>
      <c r="H280" s="12">
        <f t="shared" si="923"/>
        <v>1571210.6683943418</v>
      </c>
      <c r="I280" s="12">
        <f t="shared" si="923"/>
        <v>1918391.1127565159</v>
      </c>
      <c r="J280" s="12">
        <f t="shared" si="923"/>
        <v>2249039.1550062057</v>
      </c>
      <c r="K280" s="12">
        <f t="shared" si="923"/>
        <v>2563942.0523868622</v>
      </c>
      <c r="L280" s="12">
        <f t="shared" si="923"/>
        <v>2863849.5737017733</v>
      </c>
      <c r="M280" s="12">
        <f t="shared" si="923"/>
        <v>3149475.7844778793</v>
      </c>
      <c r="N280" s="12">
        <f t="shared" si="923"/>
        <v>3421500.7471217895</v>
      </c>
      <c r="O280" s="12">
        <f t="shared" si="923"/>
        <v>3680572.1401159898</v>
      </c>
      <c r="P280" s="12">
        <f t="shared" si="923"/>
        <v>3927306.8001104663</v>
      </c>
      <c r="Q280" s="12">
        <f t="shared" si="923"/>
        <v>4162292.1905813962</v>
      </c>
      <c r="R280" s="12">
        <f t="shared" si="923"/>
        <v>4386087.8005537102</v>
      </c>
      <c r="S280" s="12">
        <f t="shared" si="923"/>
        <v>4599226.4767178185</v>
      </c>
      <c r="T280" s="12">
        <f t="shared" si="923"/>
        <v>4802215.6921122074</v>
      </c>
      <c r="U280" s="12">
        <f t="shared" si="923"/>
        <v>4995538.7543925783</v>
      </c>
      <c r="V280" s="12">
        <f t="shared" si="923"/>
        <v>5179655.9565643603</v>
      </c>
      <c r="W280" s="12">
        <f t="shared" si="923"/>
        <v>5355005.672918438</v>
      </c>
      <c r="X280" s="13">
        <f t="shared" si="923"/>
        <v>5522005.4027794646</v>
      </c>
    </row>
    <row r="281" spans="1:27" ht="15" thickTop="1" x14ac:dyDescent="0.3">
      <c r="B281" s="2" t="s">
        <v>126</v>
      </c>
      <c r="C281" s="15">
        <f>'2.scen. - Novadi'!$S$43</f>
        <v>421200</v>
      </c>
      <c r="E281" s="12">
        <f>$C281</f>
        <v>421200</v>
      </c>
      <c r="F281" s="12">
        <f t="shared" ref="F281:X281" si="924">$C281</f>
        <v>421200</v>
      </c>
      <c r="G281" s="12">
        <f t="shared" si="924"/>
        <v>421200</v>
      </c>
      <c r="H281" s="12">
        <f t="shared" si="924"/>
        <v>421200</v>
      </c>
      <c r="I281" s="12">
        <f t="shared" si="924"/>
        <v>421200</v>
      </c>
      <c r="J281" s="12">
        <f t="shared" si="924"/>
        <v>421200</v>
      </c>
      <c r="K281" s="12">
        <f t="shared" si="924"/>
        <v>421200</v>
      </c>
      <c r="L281" s="12">
        <f t="shared" si="924"/>
        <v>421200</v>
      </c>
      <c r="M281" s="12">
        <f t="shared" si="924"/>
        <v>421200</v>
      </c>
      <c r="N281" s="12">
        <f t="shared" si="924"/>
        <v>421200</v>
      </c>
      <c r="O281" s="12">
        <f t="shared" si="924"/>
        <v>421200</v>
      </c>
      <c r="P281" s="12">
        <f t="shared" si="924"/>
        <v>421200</v>
      </c>
      <c r="Q281" s="12">
        <f t="shared" si="924"/>
        <v>421200</v>
      </c>
      <c r="R281" s="12">
        <f t="shared" si="924"/>
        <v>421200</v>
      </c>
      <c r="S281" s="12">
        <f t="shared" si="924"/>
        <v>421200</v>
      </c>
      <c r="T281" s="12">
        <f t="shared" si="924"/>
        <v>421200</v>
      </c>
      <c r="U281" s="12">
        <f t="shared" si="924"/>
        <v>421200</v>
      </c>
      <c r="V281" s="12">
        <f t="shared" si="924"/>
        <v>421200</v>
      </c>
      <c r="W281" s="12">
        <f t="shared" si="924"/>
        <v>421200</v>
      </c>
      <c r="X281" s="12">
        <f t="shared" si="924"/>
        <v>421200</v>
      </c>
    </row>
    <row r="282" spans="1:27" ht="15" thickBot="1" x14ac:dyDescent="0.35">
      <c r="B282" s="2" t="s">
        <v>9</v>
      </c>
      <c r="E282" s="12">
        <f t="shared" ref="E282:X282" si="925">E281/E$3</f>
        <v>401142.8571428571</v>
      </c>
      <c r="F282" s="12">
        <f t="shared" si="925"/>
        <v>382040.81632653059</v>
      </c>
      <c r="G282" s="12">
        <f t="shared" si="925"/>
        <v>363848.39650145767</v>
      </c>
      <c r="H282" s="12">
        <f t="shared" si="925"/>
        <v>346522.28238234064</v>
      </c>
      <c r="I282" s="12">
        <f t="shared" si="925"/>
        <v>330021.22131651483</v>
      </c>
      <c r="J282" s="12">
        <f t="shared" si="925"/>
        <v>314305.92506334744</v>
      </c>
      <c r="K282" s="12">
        <f t="shared" si="925"/>
        <v>299338.97625080711</v>
      </c>
      <c r="L282" s="12">
        <f t="shared" si="925"/>
        <v>285084.73928648297</v>
      </c>
      <c r="M282" s="12">
        <f t="shared" si="925"/>
        <v>271509.27551093616</v>
      </c>
      <c r="N282" s="12">
        <f t="shared" si="925"/>
        <v>258580.26239136775</v>
      </c>
      <c r="O282" s="12">
        <f t="shared" si="925"/>
        <v>246266.91656320737</v>
      </c>
      <c r="P282" s="12">
        <f t="shared" si="925"/>
        <v>234539.92053638794</v>
      </c>
      <c r="Q282" s="12">
        <f t="shared" si="925"/>
        <v>223371.35289179804</v>
      </c>
      <c r="R282" s="12">
        <f t="shared" si="925"/>
        <v>212734.6218017124</v>
      </c>
      <c r="S282" s="12">
        <f t="shared" si="925"/>
        <v>202604.40171591655</v>
      </c>
      <c r="T282" s="12">
        <f t="shared" si="925"/>
        <v>192956.57306277766</v>
      </c>
      <c r="U282" s="12">
        <f t="shared" si="925"/>
        <v>183768.16482169298</v>
      </c>
      <c r="V282" s="12">
        <f t="shared" si="925"/>
        <v>175017.29983018379</v>
      </c>
      <c r="W282" s="12">
        <f t="shared" si="925"/>
        <v>166683.14269541315</v>
      </c>
      <c r="X282" s="12">
        <f t="shared" si="925"/>
        <v>158745.85018610774</v>
      </c>
    </row>
    <row r="283" spans="1:27" ht="15.6" thickTop="1" thickBot="1" x14ac:dyDescent="0.35">
      <c r="B283" s="2" t="s">
        <v>10</v>
      </c>
      <c r="C283" s="7">
        <f>X283</f>
        <v>5249082.9962778389</v>
      </c>
      <c r="E283" s="12">
        <f>E282</f>
        <v>401142.8571428571</v>
      </c>
      <c r="F283" s="12">
        <f>E283+F282</f>
        <v>783183.67346938769</v>
      </c>
      <c r="G283" s="12">
        <f t="shared" ref="G283" si="926">F283+G282</f>
        <v>1147032.0699708452</v>
      </c>
      <c r="H283" s="12">
        <f t="shared" ref="H283" si="927">G283+H282</f>
        <v>1493554.3523531859</v>
      </c>
      <c r="I283" s="12">
        <f t="shared" ref="I283" si="928">H283+I282</f>
        <v>1823575.5736697007</v>
      </c>
      <c r="J283" s="12">
        <f t="shared" ref="J283" si="929">I283+J282</f>
        <v>2137881.4987330483</v>
      </c>
      <c r="K283" s="12">
        <f t="shared" ref="K283" si="930">J283+K282</f>
        <v>2437220.4749838556</v>
      </c>
      <c r="L283" s="12">
        <f t="shared" ref="L283" si="931">K283+L282</f>
        <v>2722305.2142703384</v>
      </c>
      <c r="M283" s="12">
        <f t="shared" ref="M283" si="932">L283+M282</f>
        <v>2993814.4897812745</v>
      </c>
      <c r="N283" s="12">
        <f t="shared" ref="N283" si="933">M283+N282</f>
        <v>3252394.7521726424</v>
      </c>
      <c r="O283" s="12">
        <f t="shared" ref="O283" si="934">N283+O282</f>
        <v>3498661.6687358497</v>
      </c>
      <c r="P283" s="12">
        <f t="shared" ref="P283" si="935">O283+P282</f>
        <v>3733201.5892722374</v>
      </c>
      <c r="Q283" s="12">
        <f t="shared" ref="Q283" si="936">P283+Q282</f>
        <v>3956572.9421640355</v>
      </c>
      <c r="R283" s="12">
        <f t="shared" ref="R283" si="937">Q283+R282</f>
        <v>4169307.5639657481</v>
      </c>
      <c r="S283" s="12">
        <f t="shared" ref="S283" si="938">R283+S282</f>
        <v>4371911.9656816646</v>
      </c>
      <c r="T283" s="12">
        <f t="shared" ref="T283" si="939">S283+T282</f>
        <v>4564868.5387444422</v>
      </c>
      <c r="U283" s="12">
        <f t="shared" ref="U283" si="940">T283+U282</f>
        <v>4748636.7035661349</v>
      </c>
      <c r="V283" s="12">
        <f t="shared" ref="V283" si="941">U283+V282</f>
        <v>4923654.0033963183</v>
      </c>
      <c r="W283" s="12">
        <f t="shared" ref="W283" si="942">V283+W282</f>
        <v>5090337.1460917313</v>
      </c>
      <c r="X283" s="13">
        <f t="shared" ref="X283" si="943">W283+X282</f>
        <v>5249082.9962778389</v>
      </c>
    </row>
    <row r="284" spans="1:27" ht="15" thickTop="1" x14ac:dyDescent="0.3"/>
    <row r="285" spans="1:27" x14ac:dyDescent="0.3">
      <c r="A285" s="2">
        <f>A278+1</f>
        <v>44</v>
      </c>
      <c r="B285" s="2" t="s">
        <v>125</v>
      </c>
      <c r="C285" s="14">
        <f>'2.scen. - Novadi'!$W$44</f>
        <v>163920</v>
      </c>
      <c r="D285" s="1"/>
      <c r="E285" s="12">
        <f t="shared" ref="E285:J285" si="944">$C285</f>
        <v>163920</v>
      </c>
      <c r="F285" s="12">
        <f t="shared" si="944"/>
        <v>163920</v>
      </c>
      <c r="G285" s="12">
        <f t="shared" si="944"/>
        <v>163920</v>
      </c>
      <c r="H285" s="12">
        <f t="shared" si="944"/>
        <v>163920</v>
      </c>
      <c r="I285" s="12">
        <f t="shared" si="944"/>
        <v>163920</v>
      </c>
      <c r="J285" s="12">
        <f t="shared" si="944"/>
        <v>163920</v>
      </c>
      <c r="K285" s="12">
        <f t="shared" ref="K285:X285" si="945">$C285</f>
        <v>163920</v>
      </c>
      <c r="L285" s="12">
        <f t="shared" si="945"/>
        <v>163920</v>
      </c>
      <c r="M285" s="12">
        <f t="shared" si="945"/>
        <v>163920</v>
      </c>
      <c r="N285" s="12">
        <f t="shared" si="945"/>
        <v>163920</v>
      </c>
      <c r="O285" s="12">
        <f t="shared" si="945"/>
        <v>163920</v>
      </c>
      <c r="P285" s="12">
        <f t="shared" si="945"/>
        <v>163920</v>
      </c>
      <c r="Q285" s="12">
        <f t="shared" si="945"/>
        <v>163920</v>
      </c>
      <c r="R285" s="12">
        <f t="shared" si="945"/>
        <v>163920</v>
      </c>
      <c r="S285" s="12">
        <f t="shared" si="945"/>
        <v>163920</v>
      </c>
      <c r="T285" s="12">
        <f t="shared" si="945"/>
        <v>163920</v>
      </c>
      <c r="U285" s="12">
        <f t="shared" si="945"/>
        <v>163920</v>
      </c>
      <c r="V285" s="12">
        <f t="shared" si="945"/>
        <v>163920</v>
      </c>
      <c r="W285" s="12">
        <f t="shared" si="945"/>
        <v>163920</v>
      </c>
      <c r="X285" s="12">
        <f t="shared" si="945"/>
        <v>163920</v>
      </c>
    </row>
    <row r="286" spans="1:27" ht="15" thickBot="1" x14ac:dyDescent="0.35">
      <c r="A286" s="2"/>
      <c r="B286" s="2" t="s">
        <v>9</v>
      </c>
      <c r="C286" s="2"/>
      <c r="D286" s="2"/>
      <c r="E286" s="12">
        <f t="shared" ref="E286:X286" si="946">E285/E$3</f>
        <v>156114.28571428571</v>
      </c>
      <c r="F286" s="12">
        <f t="shared" si="946"/>
        <v>148680.27210884352</v>
      </c>
      <c r="G286" s="12">
        <f t="shared" si="946"/>
        <v>141600.25915127955</v>
      </c>
      <c r="H286" s="12">
        <f t="shared" si="946"/>
        <v>134857.38966788526</v>
      </c>
      <c r="I286" s="12">
        <f t="shared" si="946"/>
        <v>128435.60920750977</v>
      </c>
      <c r="J286" s="12">
        <f t="shared" si="946"/>
        <v>122319.62781667597</v>
      </c>
      <c r="K286" s="12">
        <f t="shared" si="946"/>
        <v>116494.88363492949</v>
      </c>
      <c r="L286" s="12">
        <f t="shared" si="946"/>
        <v>110947.50822374236</v>
      </c>
      <c r="M286" s="12">
        <f t="shared" si="946"/>
        <v>105664.29354642129</v>
      </c>
      <c r="N286" s="12">
        <f t="shared" si="946"/>
        <v>100632.66052040124</v>
      </c>
      <c r="O286" s="12">
        <f t="shared" si="946"/>
        <v>95840.629067048794</v>
      </c>
      <c r="P286" s="12">
        <f t="shared" si="946"/>
        <v>91276.789587665509</v>
      </c>
      <c r="Q286" s="12">
        <f t="shared" si="946"/>
        <v>86930.275797776674</v>
      </c>
      <c r="R286" s="12">
        <f t="shared" si="946"/>
        <v>82790.738855025396</v>
      </c>
      <c r="S286" s="12">
        <f t="shared" si="946"/>
        <v>78848.322719071803</v>
      </c>
      <c r="T286" s="12">
        <f t="shared" si="946"/>
        <v>75093.640684830272</v>
      </c>
      <c r="U286" s="12">
        <f t="shared" si="946"/>
        <v>71517.753033171684</v>
      </c>
      <c r="V286" s="12">
        <f t="shared" si="946"/>
        <v>68112.145745877802</v>
      </c>
      <c r="W286" s="12">
        <f t="shared" si="946"/>
        <v>64868.710234169332</v>
      </c>
      <c r="X286" s="12">
        <f t="shared" si="946"/>
        <v>61779.724032542217</v>
      </c>
      <c r="Z286" s="5"/>
      <c r="AA286" s="4"/>
    </row>
    <row r="287" spans="1:27" ht="15.6" thickTop="1" thickBot="1" x14ac:dyDescent="0.35">
      <c r="A287" s="2"/>
      <c r="B287" s="2" t="s">
        <v>10</v>
      </c>
      <c r="C287" s="7">
        <f>X287</f>
        <v>2042805.5193491541</v>
      </c>
      <c r="D287" s="2"/>
      <c r="E287" s="12">
        <f>E286</f>
        <v>156114.28571428571</v>
      </c>
      <c r="F287" s="12">
        <f t="shared" ref="F287:X287" si="947">E287+F286</f>
        <v>304794.55782312923</v>
      </c>
      <c r="G287" s="12">
        <f t="shared" si="947"/>
        <v>446394.81697440881</v>
      </c>
      <c r="H287" s="12">
        <f t="shared" si="947"/>
        <v>581252.20664229407</v>
      </c>
      <c r="I287" s="12">
        <f t="shared" si="947"/>
        <v>709687.81584980385</v>
      </c>
      <c r="J287" s="12">
        <f t="shared" si="947"/>
        <v>832007.44366647978</v>
      </c>
      <c r="K287" s="12">
        <f t="shared" si="947"/>
        <v>948502.32730140933</v>
      </c>
      <c r="L287" s="12">
        <f t="shared" si="947"/>
        <v>1059449.8355251518</v>
      </c>
      <c r="M287" s="12">
        <f t="shared" si="947"/>
        <v>1165114.129071573</v>
      </c>
      <c r="N287" s="12">
        <f t="shared" si="947"/>
        <v>1265746.7895919743</v>
      </c>
      <c r="O287" s="12">
        <f t="shared" si="947"/>
        <v>1361587.4186590232</v>
      </c>
      <c r="P287" s="12">
        <f t="shared" si="947"/>
        <v>1452864.2082466888</v>
      </c>
      <c r="Q287" s="12">
        <f t="shared" si="947"/>
        <v>1539794.4840444655</v>
      </c>
      <c r="R287" s="12">
        <f t="shared" si="947"/>
        <v>1622585.222899491</v>
      </c>
      <c r="S287" s="12">
        <f t="shared" si="947"/>
        <v>1701433.5456185627</v>
      </c>
      <c r="T287" s="12">
        <f t="shared" si="947"/>
        <v>1776527.186303393</v>
      </c>
      <c r="U287" s="12">
        <f t="shared" si="947"/>
        <v>1848044.9393365646</v>
      </c>
      <c r="V287" s="12">
        <f t="shared" si="947"/>
        <v>1916157.0850824425</v>
      </c>
      <c r="W287" s="12">
        <f t="shared" si="947"/>
        <v>1981025.7953166119</v>
      </c>
      <c r="X287" s="13">
        <f t="shared" si="947"/>
        <v>2042805.5193491541</v>
      </c>
    </row>
    <row r="288" spans="1:27" ht="15" thickTop="1" x14ac:dyDescent="0.3">
      <c r="B288" s="2" t="s">
        <v>126</v>
      </c>
      <c r="C288" s="15">
        <f>'2.scen. - Novadi'!$S$44</f>
        <v>91800</v>
      </c>
      <c r="E288" s="12">
        <f>$C288</f>
        <v>91800</v>
      </c>
      <c r="F288" s="12">
        <f t="shared" ref="F288:X288" si="948">$C288</f>
        <v>91800</v>
      </c>
      <c r="G288" s="12">
        <f t="shared" si="948"/>
        <v>91800</v>
      </c>
      <c r="H288" s="12">
        <f t="shared" si="948"/>
        <v>91800</v>
      </c>
      <c r="I288" s="12">
        <f t="shared" si="948"/>
        <v>91800</v>
      </c>
      <c r="J288" s="12">
        <f t="shared" si="948"/>
        <v>91800</v>
      </c>
      <c r="K288" s="12">
        <f t="shared" si="948"/>
        <v>91800</v>
      </c>
      <c r="L288" s="12">
        <f t="shared" si="948"/>
        <v>91800</v>
      </c>
      <c r="M288" s="12">
        <f t="shared" si="948"/>
        <v>91800</v>
      </c>
      <c r="N288" s="12">
        <f t="shared" si="948"/>
        <v>91800</v>
      </c>
      <c r="O288" s="12">
        <f t="shared" si="948"/>
        <v>91800</v>
      </c>
      <c r="P288" s="12">
        <f t="shared" si="948"/>
        <v>91800</v>
      </c>
      <c r="Q288" s="12">
        <f t="shared" si="948"/>
        <v>91800</v>
      </c>
      <c r="R288" s="12">
        <f t="shared" si="948"/>
        <v>91800</v>
      </c>
      <c r="S288" s="12">
        <f t="shared" si="948"/>
        <v>91800</v>
      </c>
      <c r="T288" s="12">
        <f t="shared" si="948"/>
        <v>91800</v>
      </c>
      <c r="U288" s="12">
        <f t="shared" si="948"/>
        <v>91800</v>
      </c>
      <c r="V288" s="12">
        <f t="shared" si="948"/>
        <v>91800</v>
      </c>
      <c r="W288" s="12">
        <f t="shared" si="948"/>
        <v>91800</v>
      </c>
      <c r="X288" s="12">
        <f t="shared" si="948"/>
        <v>91800</v>
      </c>
    </row>
    <row r="289" spans="1:27" ht="15" thickBot="1" x14ac:dyDescent="0.35">
      <c r="B289" s="2" t="s">
        <v>9</v>
      </c>
      <c r="E289" s="12">
        <f t="shared" ref="E289:X289" si="949">E288/E$3</f>
        <v>87428.57142857142</v>
      </c>
      <c r="F289" s="12">
        <f t="shared" si="949"/>
        <v>83265.306122448979</v>
      </c>
      <c r="G289" s="12">
        <f t="shared" si="949"/>
        <v>79300.291545189495</v>
      </c>
      <c r="H289" s="12">
        <f t="shared" si="949"/>
        <v>75524.08718589475</v>
      </c>
      <c r="I289" s="12">
        <f t="shared" si="949"/>
        <v>71927.702081804513</v>
      </c>
      <c r="J289" s="12">
        <f t="shared" si="949"/>
        <v>68502.573411242396</v>
      </c>
      <c r="K289" s="12">
        <f t="shared" si="949"/>
        <v>65240.546105945141</v>
      </c>
      <c r="L289" s="12">
        <f t="shared" si="949"/>
        <v>62133.853434233461</v>
      </c>
      <c r="M289" s="12">
        <f t="shared" si="949"/>
        <v>59175.098508793773</v>
      </c>
      <c r="N289" s="12">
        <f t="shared" si="949"/>
        <v>56357.236675041691</v>
      </c>
      <c r="O289" s="12">
        <f t="shared" si="949"/>
        <v>53673.55873813494</v>
      </c>
      <c r="P289" s="12">
        <f t="shared" si="949"/>
        <v>51117.674988699939</v>
      </c>
      <c r="Q289" s="12">
        <f t="shared" si="949"/>
        <v>48683.499989238037</v>
      </c>
      <c r="R289" s="12">
        <f t="shared" si="949"/>
        <v>46365.238084988603</v>
      </c>
      <c r="S289" s="12">
        <f t="shared" si="949"/>
        <v>44157.369604751046</v>
      </c>
      <c r="T289" s="12">
        <f t="shared" si="949"/>
        <v>42054.637718810518</v>
      </c>
      <c r="U289" s="12">
        <f t="shared" si="949"/>
        <v>40052.035922676674</v>
      </c>
      <c r="V289" s="12">
        <f t="shared" si="949"/>
        <v>38144.796116834928</v>
      </c>
      <c r="W289" s="12">
        <f t="shared" si="949"/>
        <v>36328.377254128507</v>
      </c>
      <c r="X289" s="12">
        <f t="shared" si="949"/>
        <v>34598.454527741429</v>
      </c>
    </row>
    <row r="290" spans="1:27" ht="15.6" thickTop="1" thickBot="1" x14ac:dyDescent="0.35">
      <c r="B290" s="2" t="s">
        <v>10</v>
      </c>
      <c r="C290" s="7">
        <f>X290</f>
        <v>1144030.9094451701</v>
      </c>
      <c r="E290" s="12">
        <f>E289</f>
        <v>87428.57142857142</v>
      </c>
      <c r="F290" s="12">
        <f>E290+F289</f>
        <v>170693.87755102041</v>
      </c>
      <c r="G290" s="12">
        <f t="shared" ref="G290" si="950">F290+G289</f>
        <v>249994.16909620992</v>
      </c>
      <c r="H290" s="12">
        <f t="shared" ref="H290" si="951">G290+H289</f>
        <v>325518.25628210464</v>
      </c>
      <c r="I290" s="12">
        <f t="shared" ref="I290" si="952">H290+I289</f>
        <v>397445.95836390916</v>
      </c>
      <c r="J290" s="12">
        <f t="shared" ref="J290" si="953">I290+J289</f>
        <v>465948.53177515155</v>
      </c>
      <c r="K290" s="12">
        <f t="shared" ref="K290" si="954">J290+K289</f>
        <v>531189.07788109675</v>
      </c>
      <c r="L290" s="12">
        <f t="shared" ref="L290" si="955">K290+L289</f>
        <v>593322.93131533021</v>
      </c>
      <c r="M290" s="12">
        <f t="shared" ref="M290" si="956">L290+M289</f>
        <v>652498.02982412395</v>
      </c>
      <c r="N290" s="12">
        <f t="shared" ref="N290" si="957">M290+N289</f>
        <v>708855.26649916568</v>
      </c>
      <c r="O290" s="12">
        <f t="shared" ref="O290" si="958">N290+O289</f>
        <v>762528.8252373006</v>
      </c>
      <c r="P290" s="12">
        <f t="shared" ref="P290" si="959">O290+P289</f>
        <v>813646.50022600056</v>
      </c>
      <c r="Q290" s="12">
        <f t="shared" ref="Q290" si="960">P290+Q289</f>
        <v>862330.00021523854</v>
      </c>
      <c r="R290" s="12">
        <f t="shared" ref="R290" si="961">Q290+R289</f>
        <v>908695.23830022709</v>
      </c>
      <c r="S290" s="12">
        <f t="shared" ref="S290" si="962">R290+S289</f>
        <v>952852.6079049781</v>
      </c>
      <c r="T290" s="12">
        <f t="shared" ref="T290" si="963">S290+T289</f>
        <v>994907.24562378856</v>
      </c>
      <c r="U290" s="12">
        <f t="shared" ref="U290" si="964">T290+U289</f>
        <v>1034959.2815464652</v>
      </c>
      <c r="V290" s="12">
        <f t="shared" ref="V290" si="965">U290+V289</f>
        <v>1073104.0776633001</v>
      </c>
      <c r="W290" s="12">
        <f t="shared" ref="W290" si="966">V290+W289</f>
        <v>1109432.4549174285</v>
      </c>
      <c r="X290" s="13">
        <f t="shared" ref="X290" si="967">W290+X289</f>
        <v>1144030.9094451701</v>
      </c>
    </row>
    <row r="291" spans="1:27" ht="15" thickTop="1" x14ac:dyDescent="0.3"/>
    <row r="292" spans="1:27" x14ac:dyDescent="0.3">
      <c r="A292" s="2">
        <f>A285+1</f>
        <v>45</v>
      </c>
      <c r="B292" s="2" t="s">
        <v>125</v>
      </c>
      <c r="C292" s="14">
        <f>'2.scen. - Novadi'!$W$45</f>
        <v>262620</v>
      </c>
      <c r="D292" s="1"/>
      <c r="E292" s="12">
        <f t="shared" ref="E292:J292" si="968">$C292</f>
        <v>262620</v>
      </c>
      <c r="F292" s="12">
        <f t="shared" si="968"/>
        <v>262620</v>
      </c>
      <c r="G292" s="12">
        <f t="shared" si="968"/>
        <v>262620</v>
      </c>
      <c r="H292" s="12">
        <f t="shared" si="968"/>
        <v>262620</v>
      </c>
      <c r="I292" s="12">
        <f t="shared" si="968"/>
        <v>262620</v>
      </c>
      <c r="J292" s="12">
        <f t="shared" si="968"/>
        <v>262620</v>
      </c>
      <c r="K292" s="12">
        <f t="shared" ref="K292:X292" si="969">$C292</f>
        <v>262620</v>
      </c>
      <c r="L292" s="12">
        <f t="shared" si="969"/>
        <v>262620</v>
      </c>
      <c r="M292" s="12">
        <f t="shared" si="969"/>
        <v>262620</v>
      </c>
      <c r="N292" s="12">
        <f t="shared" si="969"/>
        <v>262620</v>
      </c>
      <c r="O292" s="12">
        <f t="shared" si="969"/>
        <v>262620</v>
      </c>
      <c r="P292" s="12">
        <f t="shared" si="969"/>
        <v>262620</v>
      </c>
      <c r="Q292" s="12">
        <f t="shared" si="969"/>
        <v>262620</v>
      </c>
      <c r="R292" s="12">
        <f t="shared" si="969"/>
        <v>262620</v>
      </c>
      <c r="S292" s="12">
        <f t="shared" si="969"/>
        <v>262620</v>
      </c>
      <c r="T292" s="12">
        <f t="shared" si="969"/>
        <v>262620</v>
      </c>
      <c r="U292" s="12">
        <f t="shared" si="969"/>
        <v>262620</v>
      </c>
      <c r="V292" s="12">
        <f t="shared" si="969"/>
        <v>262620</v>
      </c>
      <c r="W292" s="12">
        <f t="shared" si="969"/>
        <v>262620</v>
      </c>
      <c r="X292" s="12">
        <f t="shared" si="969"/>
        <v>262620</v>
      </c>
    </row>
    <row r="293" spans="1:27" ht="15" thickBot="1" x14ac:dyDescent="0.35">
      <c r="A293" s="2"/>
      <c r="B293" s="2" t="s">
        <v>9</v>
      </c>
      <c r="C293" s="2"/>
      <c r="D293" s="2"/>
      <c r="E293" s="12">
        <f t="shared" ref="E293:X293" si="970">E292/E$3</f>
        <v>250114.28571428571</v>
      </c>
      <c r="F293" s="12">
        <f t="shared" si="970"/>
        <v>238204.08163265305</v>
      </c>
      <c r="G293" s="12">
        <f t="shared" si="970"/>
        <v>226861.03012633623</v>
      </c>
      <c r="H293" s="12">
        <f t="shared" si="970"/>
        <v>216058.12392984401</v>
      </c>
      <c r="I293" s="12">
        <f t="shared" si="970"/>
        <v>205769.64183794666</v>
      </c>
      <c r="J293" s="12">
        <f t="shared" si="970"/>
        <v>195971.0874647111</v>
      </c>
      <c r="K293" s="12">
        <f t="shared" si="970"/>
        <v>186639.13091877245</v>
      </c>
      <c r="L293" s="12">
        <f t="shared" si="970"/>
        <v>177751.55325597376</v>
      </c>
      <c r="M293" s="12">
        <f t="shared" si="970"/>
        <v>169287.19357711787</v>
      </c>
      <c r="N293" s="12">
        <f t="shared" si="970"/>
        <v>161225.89864487416</v>
      </c>
      <c r="O293" s="12">
        <f t="shared" si="970"/>
        <v>153548.47489988015</v>
      </c>
      <c r="P293" s="12">
        <f t="shared" si="970"/>
        <v>146236.6427617906</v>
      </c>
      <c r="Q293" s="12">
        <f t="shared" si="970"/>
        <v>139272.99310646724</v>
      </c>
      <c r="R293" s="12">
        <f t="shared" si="970"/>
        <v>132640.94581568308</v>
      </c>
      <c r="S293" s="12">
        <f t="shared" si="970"/>
        <v>126324.71030065053</v>
      </c>
      <c r="T293" s="12">
        <f t="shared" si="970"/>
        <v>120309.24790538145</v>
      </c>
      <c r="U293" s="12">
        <f t="shared" si="970"/>
        <v>114580.23610036328</v>
      </c>
      <c r="V293" s="12">
        <f t="shared" si="970"/>
        <v>109124.03438129836</v>
      </c>
      <c r="W293" s="12">
        <f t="shared" si="970"/>
        <v>103927.65179171273</v>
      </c>
      <c r="X293" s="12">
        <f t="shared" si="970"/>
        <v>98978.715992107347</v>
      </c>
      <c r="Z293" s="5"/>
      <c r="AA293" s="4"/>
    </row>
    <row r="294" spans="1:27" ht="15.6" thickTop="1" thickBot="1" x14ac:dyDescent="0.35">
      <c r="A294" s="2"/>
      <c r="B294" s="2" t="s">
        <v>10</v>
      </c>
      <c r="C294" s="7">
        <f>X294</f>
        <v>3272825.6801578496</v>
      </c>
      <c r="D294" s="2"/>
      <c r="E294" s="12">
        <f>E293</f>
        <v>250114.28571428571</v>
      </c>
      <c r="F294" s="12">
        <f t="shared" ref="F294:X294" si="971">E294+F293</f>
        <v>488318.36734693876</v>
      </c>
      <c r="G294" s="12">
        <f t="shared" si="971"/>
        <v>715179.39747327496</v>
      </c>
      <c r="H294" s="12">
        <f t="shared" si="971"/>
        <v>931237.52140311897</v>
      </c>
      <c r="I294" s="12">
        <f t="shared" si="971"/>
        <v>1137007.1632410656</v>
      </c>
      <c r="J294" s="12">
        <f t="shared" si="971"/>
        <v>1332978.2507057767</v>
      </c>
      <c r="K294" s="12">
        <f t="shared" si="971"/>
        <v>1519617.3816245492</v>
      </c>
      <c r="L294" s="12">
        <f t="shared" si="971"/>
        <v>1697368.934880523</v>
      </c>
      <c r="M294" s="12">
        <f t="shared" si="971"/>
        <v>1866656.1284576408</v>
      </c>
      <c r="N294" s="12">
        <f t="shared" si="971"/>
        <v>2027882.0271025149</v>
      </c>
      <c r="O294" s="12">
        <f t="shared" si="971"/>
        <v>2181430.5020023952</v>
      </c>
      <c r="P294" s="12">
        <f t="shared" si="971"/>
        <v>2327667.1447641859</v>
      </c>
      <c r="Q294" s="12">
        <f t="shared" si="971"/>
        <v>2466940.1378706531</v>
      </c>
      <c r="R294" s="12">
        <f t="shared" si="971"/>
        <v>2599581.0836863359</v>
      </c>
      <c r="S294" s="12">
        <f t="shared" si="971"/>
        <v>2725905.7939869864</v>
      </c>
      <c r="T294" s="12">
        <f t="shared" si="971"/>
        <v>2846215.0418923679</v>
      </c>
      <c r="U294" s="12">
        <f t="shared" si="971"/>
        <v>2960795.277992731</v>
      </c>
      <c r="V294" s="12">
        <f t="shared" si="971"/>
        <v>3069919.3123740293</v>
      </c>
      <c r="W294" s="12">
        <f t="shared" si="971"/>
        <v>3173846.964165742</v>
      </c>
      <c r="X294" s="13">
        <f t="shared" si="971"/>
        <v>3272825.6801578496</v>
      </c>
    </row>
    <row r="295" spans="1:27" ht="15" thickTop="1" x14ac:dyDescent="0.3">
      <c r="B295" s="2" t="s">
        <v>126</v>
      </c>
      <c r="C295" s="15">
        <f>'2.scen. - Novadi'!$S$45</f>
        <v>135000</v>
      </c>
      <c r="E295" s="12">
        <f>$C295</f>
        <v>135000</v>
      </c>
      <c r="F295" s="12">
        <f t="shared" ref="F295:X295" si="972">$C295</f>
        <v>135000</v>
      </c>
      <c r="G295" s="12">
        <f t="shared" si="972"/>
        <v>135000</v>
      </c>
      <c r="H295" s="12">
        <f t="shared" si="972"/>
        <v>135000</v>
      </c>
      <c r="I295" s="12">
        <f t="shared" si="972"/>
        <v>135000</v>
      </c>
      <c r="J295" s="12">
        <f t="shared" si="972"/>
        <v>135000</v>
      </c>
      <c r="K295" s="12">
        <f t="shared" si="972"/>
        <v>135000</v>
      </c>
      <c r="L295" s="12">
        <f t="shared" si="972"/>
        <v>135000</v>
      </c>
      <c r="M295" s="12">
        <f t="shared" si="972"/>
        <v>135000</v>
      </c>
      <c r="N295" s="12">
        <f t="shared" si="972"/>
        <v>135000</v>
      </c>
      <c r="O295" s="12">
        <f t="shared" si="972"/>
        <v>135000</v>
      </c>
      <c r="P295" s="12">
        <f t="shared" si="972"/>
        <v>135000</v>
      </c>
      <c r="Q295" s="12">
        <f t="shared" si="972"/>
        <v>135000</v>
      </c>
      <c r="R295" s="12">
        <f t="shared" si="972"/>
        <v>135000</v>
      </c>
      <c r="S295" s="12">
        <f t="shared" si="972"/>
        <v>135000</v>
      </c>
      <c r="T295" s="12">
        <f t="shared" si="972"/>
        <v>135000</v>
      </c>
      <c r="U295" s="12">
        <f t="shared" si="972"/>
        <v>135000</v>
      </c>
      <c r="V295" s="12">
        <f t="shared" si="972"/>
        <v>135000</v>
      </c>
      <c r="W295" s="12">
        <f t="shared" si="972"/>
        <v>135000</v>
      </c>
      <c r="X295" s="12">
        <f t="shared" si="972"/>
        <v>135000</v>
      </c>
    </row>
    <row r="296" spans="1:27" ht="15" thickBot="1" x14ac:dyDescent="0.35">
      <c r="B296" s="2" t="s">
        <v>9</v>
      </c>
      <c r="E296" s="12">
        <f t="shared" ref="E296:X296" si="973">E295/E$3</f>
        <v>128571.42857142857</v>
      </c>
      <c r="F296" s="12">
        <f t="shared" si="973"/>
        <v>122448.97959183673</v>
      </c>
      <c r="G296" s="12">
        <f t="shared" si="973"/>
        <v>116618.07580174926</v>
      </c>
      <c r="H296" s="12">
        <f t="shared" si="973"/>
        <v>111064.83409690404</v>
      </c>
      <c r="I296" s="12">
        <f t="shared" si="973"/>
        <v>105776.03247324194</v>
      </c>
      <c r="J296" s="12">
        <f t="shared" si="973"/>
        <v>100739.07854594471</v>
      </c>
      <c r="K296" s="12">
        <f t="shared" si="973"/>
        <v>95941.979567566377</v>
      </c>
      <c r="L296" s="12">
        <f t="shared" si="973"/>
        <v>91373.313873872743</v>
      </c>
      <c r="M296" s="12">
        <f t="shared" si="973"/>
        <v>87022.20368940261</v>
      </c>
      <c r="N296" s="12">
        <f t="shared" si="973"/>
        <v>82878.289228002483</v>
      </c>
      <c r="O296" s="12">
        <f t="shared" si="973"/>
        <v>78931.704026669031</v>
      </c>
      <c r="P296" s="12">
        <f t="shared" si="973"/>
        <v>75173.051453970504</v>
      </c>
      <c r="Q296" s="12">
        <f t="shared" si="973"/>
        <v>71593.382337114759</v>
      </c>
      <c r="R296" s="12">
        <f t="shared" si="973"/>
        <v>68184.173654394996</v>
      </c>
      <c r="S296" s="12">
        <f t="shared" si="973"/>
        <v>64937.308242280946</v>
      </c>
      <c r="T296" s="12">
        <f t="shared" si="973"/>
        <v>61845.055468838989</v>
      </c>
      <c r="U296" s="12">
        <f t="shared" si="973"/>
        <v>58900.052827465697</v>
      </c>
      <c r="V296" s="12">
        <f t="shared" si="973"/>
        <v>56095.288407110194</v>
      </c>
      <c r="W296" s="12">
        <f t="shared" si="973"/>
        <v>53424.084197247801</v>
      </c>
      <c r="X296" s="12">
        <f t="shared" si="973"/>
        <v>50880.080187855048</v>
      </c>
    </row>
    <row r="297" spans="1:27" ht="15.6" thickTop="1" thickBot="1" x14ac:dyDescent="0.35">
      <c r="B297" s="2" t="s">
        <v>10</v>
      </c>
      <c r="C297" s="7">
        <f>X297</f>
        <v>1682398.3962428973</v>
      </c>
      <c r="E297" s="12">
        <f>E296</f>
        <v>128571.42857142857</v>
      </c>
      <c r="F297" s="12">
        <f>E297+F296</f>
        <v>251020.4081632653</v>
      </c>
      <c r="G297" s="12">
        <f t="shared" ref="G297" si="974">F297+G296</f>
        <v>367638.48396501457</v>
      </c>
      <c r="H297" s="12">
        <f t="shared" ref="H297" si="975">G297+H296</f>
        <v>478703.3180619186</v>
      </c>
      <c r="I297" s="12">
        <f t="shared" ref="I297" si="976">H297+I296</f>
        <v>584479.35053516051</v>
      </c>
      <c r="J297" s="12">
        <f t="shared" ref="J297" si="977">I297+J296</f>
        <v>685218.42908110516</v>
      </c>
      <c r="K297" s="12">
        <f t="shared" ref="K297" si="978">J297+K296</f>
        <v>781160.40864867158</v>
      </c>
      <c r="L297" s="12">
        <f t="shared" ref="L297" si="979">K297+L296</f>
        <v>872533.72252254433</v>
      </c>
      <c r="M297" s="12">
        <f t="shared" ref="M297" si="980">L297+M296</f>
        <v>959555.92621194688</v>
      </c>
      <c r="N297" s="12">
        <f t="shared" ref="N297" si="981">M297+N296</f>
        <v>1042434.2154399494</v>
      </c>
      <c r="O297" s="12">
        <f t="shared" ref="O297" si="982">N297+O296</f>
        <v>1121365.9194666184</v>
      </c>
      <c r="P297" s="12">
        <f t="shared" ref="P297" si="983">O297+P296</f>
        <v>1196538.9709205891</v>
      </c>
      <c r="Q297" s="12">
        <f t="shared" ref="Q297" si="984">P297+Q296</f>
        <v>1268132.3532577038</v>
      </c>
      <c r="R297" s="12">
        <f t="shared" ref="R297" si="985">Q297+R296</f>
        <v>1336316.5269120988</v>
      </c>
      <c r="S297" s="12">
        <f t="shared" ref="S297" si="986">R297+S296</f>
        <v>1401253.8351543797</v>
      </c>
      <c r="T297" s="12">
        <f t="shared" ref="T297" si="987">S297+T296</f>
        <v>1463098.8906232186</v>
      </c>
      <c r="U297" s="12">
        <f t="shared" ref="U297" si="988">T297+U296</f>
        <v>1521998.9434506842</v>
      </c>
      <c r="V297" s="12">
        <f t="shared" ref="V297" si="989">U297+V296</f>
        <v>1578094.2318577943</v>
      </c>
      <c r="W297" s="12">
        <f t="shared" ref="W297" si="990">V297+W296</f>
        <v>1631518.3160550422</v>
      </c>
      <c r="X297" s="13">
        <f t="shared" ref="X297" si="991">W297+X296</f>
        <v>1682398.3962428973</v>
      </c>
    </row>
    <row r="298" spans="1:27" ht="15" thickTop="1" x14ac:dyDescent="0.3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3CF54E7321744D818D1FFE715035B5" ma:contentTypeVersion="1" ma:contentTypeDescription="Create a new document." ma:contentTypeScope="" ma:versionID="d5c9af9074016befac391b92f734593a">
  <xsd:schema xmlns:xsd="http://www.w3.org/2001/XMLSchema" xmlns:xs="http://www.w3.org/2001/XMLSchema" xmlns:p="http://schemas.microsoft.com/office/2006/metadata/properties" xmlns:ns2="a6fffc4f-e627-4d17-b68c-132ced7b5152" targetNamespace="http://schemas.microsoft.com/office/2006/metadata/properties" ma:root="true" ma:fieldsID="79d495a4b7449e8bcd0809ebb8bf0751" ns2:_="">
    <xsd:import namespace="a6fffc4f-e627-4d17-b68c-132ced7b515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fffc4f-e627-4d17-b68c-132ced7b5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06FF8B-F5FD-48D4-9FC0-132FFFADAA78}"/>
</file>

<file path=customXml/itemProps2.xml><?xml version="1.0" encoding="utf-8"?>
<ds:datastoreItem xmlns:ds="http://schemas.openxmlformats.org/officeDocument/2006/customXml" ds:itemID="{DF920FD2-CE78-4130-8B29-8D06BA19A53C}"/>
</file>

<file path=customXml/itemProps3.xml><?xml version="1.0" encoding="utf-8"?>
<ds:datastoreItem xmlns:ds="http://schemas.openxmlformats.org/officeDocument/2006/customXml" ds:itemID="{CBD1F162-F3AE-42B8-A068-2E73181EC9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2.scen. - Novadi</vt:lpstr>
      <vt:lpstr>NPV_calc</vt:lpstr>
      <vt:lpstr>diskonta_likme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Harijs Baranovs</dc:creator>
  <cp:lastModifiedBy>Harijs Baranovs</cp:lastModifiedBy>
  <dcterms:created xsi:type="dcterms:W3CDTF">2020-10-29T14:14:10Z</dcterms:created>
  <dcterms:modified xsi:type="dcterms:W3CDTF">2020-12-02T14:06:14Z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0x010100E33CF54E7321744D818D1FFE715035B5</vt:lpwstr>
  </property>
</Properties>
</file>