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defaultThemeVersion="166925"/>
  <mc:AlternateContent xmlns:mc="http://schemas.openxmlformats.org/markup-compatibility/2006">
    <mc:Choice Requires="x15">
      <x15ac:absPath xmlns:x15ac="http://schemas.microsoft.com/office/spreadsheetml/2010/11/ac" url="S:\Nozaru koordinācija\PPD Transporta attīstības pamatnostādnes (TAP)\TAP2027\TAP_sab_apspr\"/>
    </mc:Choice>
  </mc:AlternateContent>
  <xr:revisionPtr revIDLastSave="0" documentId="13_ncr:1_{9A5834DD-B8A9-46F5-9B5A-F3309348E504}" xr6:coauthVersionLast="45" xr6:coauthVersionMax="45" xr10:uidLastSave="{00000000-0000-0000-0000-000000000000}"/>
  <bookViews>
    <workbookView xWindow="-120" yWindow="-120" windowWidth="29040" windowHeight="15840" tabRatio="601" activeTab="1" xr2:uid="{00000000-000D-0000-FFFF-FFFF00000000}"/>
  </bookViews>
  <sheets>
    <sheet name="Sheet3" sheetId="3" r:id="rId1"/>
    <sheet name="Precizētais" sheetId="4" r:id="rId2"/>
  </sheets>
  <definedNames>
    <definedName name="_Hlk43198762" localSheetId="0">Sheet3!$A$451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20" i="4" l="1"/>
  <c r="F120" i="4"/>
  <c r="F116" i="4" s="1"/>
  <c r="E120" i="4"/>
  <c r="G120" i="4"/>
  <c r="I120" i="4"/>
  <c r="J120" i="4"/>
  <c r="K120" i="4"/>
  <c r="F47" i="4" l="1"/>
  <c r="D47" i="4"/>
  <c r="G47" i="4"/>
  <c r="G43" i="4"/>
  <c r="G951" i="4" l="1"/>
  <c r="C952" i="4"/>
  <c r="D952" i="4"/>
  <c r="E952" i="4"/>
  <c r="F952" i="4"/>
  <c r="G952" i="4"/>
  <c r="H952" i="4"/>
  <c r="I952" i="4"/>
  <c r="J952" i="4"/>
  <c r="K952" i="4"/>
  <c r="C951" i="4"/>
  <c r="D951" i="4"/>
  <c r="E951" i="4"/>
  <c r="F951" i="4"/>
  <c r="H951" i="4"/>
  <c r="I951" i="4"/>
  <c r="J951" i="4"/>
  <c r="K951" i="4"/>
  <c r="C947" i="4"/>
  <c r="D947" i="4"/>
  <c r="E947" i="4"/>
  <c r="F947" i="4"/>
  <c r="G947" i="4"/>
  <c r="H947" i="4"/>
  <c r="I947" i="4"/>
  <c r="J947" i="4"/>
  <c r="K947" i="4"/>
  <c r="C946" i="4"/>
  <c r="D946" i="4"/>
  <c r="E946" i="4"/>
  <c r="F946" i="4"/>
  <c r="G946" i="4"/>
  <c r="H946" i="4"/>
  <c r="I946" i="4"/>
  <c r="J946" i="4"/>
  <c r="K946" i="4"/>
  <c r="C943" i="4"/>
  <c r="D943" i="4"/>
  <c r="E943" i="4"/>
  <c r="F943" i="4"/>
  <c r="G943" i="4"/>
  <c r="H943" i="4"/>
  <c r="I943" i="4"/>
  <c r="J943" i="4"/>
  <c r="K943" i="4"/>
  <c r="C942" i="4"/>
  <c r="D942" i="4"/>
  <c r="E942" i="4"/>
  <c r="F942" i="4"/>
  <c r="G942" i="4"/>
  <c r="H942" i="4"/>
  <c r="I942" i="4"/>
  <c r="J942" i="4"/>
  <c r="K942" i="4"/>
  <c r="C941" i="4"/>
  <c r="D941" i="4"/>
  <c r="E941" i="4"/>
  <c r="F941" i="4"/>
  <c r="G941" i="4"/>
  <c r="H941" i="4"/>
  <c r="I941" i="4"/>
  <c r="J941" i="4"/>
  <c r="K941" i="4"/>
  <c r="B952" i="4"/>
  <c r="B951" i="4"/>
  <c r="B947" i="4"/>
  <c r="B946" i="4"/>
  <c r="B943" i="4"/>
  <c r="B942" i="4"/>
  <c r="B941" i="4"/>
  <c r="C659" i="4"/>
  <c r="D659" i="4"/>
  <c r="E659" i="4"/>
  <c r="F659" i="4"/>
  <c r="G659" i="4"/>
  <c r="H659" i="4"/>
  <c r="I659" i="4"/>
  <c r="J659" i="4"/>
  <c r="K659" i="4"/>
  <c r="C658" i="4"/>
  <c r="D658" i="4"/>
  <c r="E658" i="4"/>
  <c r="F658" i="4"/>
  <c r="G658" i="4"/>
  <c r="H658" i="4"/>
  <c r="I658" i="4"/>
  <c r="J658" i="4"/>
  <c r="K658" i="4"/>
  <c r="B659" i="4"/>
  <c r="B658" i="4"/>
  <c r="C656" i="4"/>
  <c r="D656" i="4"/>
  <c r="E656" i="4"/>
  <c r="F656" i="4"/>
  <c r="G656" i="4"/>
  <c r="H656" i="4"/>
  <c r="I656" i="4"/>
  <c r="J656" i="4"/>
  <c r="K656" i="4"/>
  <c r="D655" i="4"/>
  <c r="E655" i="4"/>
  <c r="F655" i="4"/>
  <c r="B656" i="4"/>
  <c r="K651" i="4"/>
  <c r="C651" i="4"/>
  <c r="D651" i="4"/>
  <c r="E651" i="4"/>
  <c r="F651" i="4"/>
  <c r="G651" i="4"/>
  <c r="H651" i="4"/>
  <c r="I651" i="4"/>
  <c r="J651" i="4"/>
  <c r="D650" i="4"/>
  <c r="E650" i="4"/>
  <c r="F650" i="4"/>
  <c r="C647" i="4"/>
  <c r="D647" i="4"/>
  <c r="E647" i="4"/>
  <c r="F647" i="4"/>
  <c r="G647" i="4"/>
  <c r="H647" i="4"/>
  <c r="I647" i="4"/>
  <c r="J647" i="4"/>
  <c r="K647" i="4"/>
  <c r="C646" i="4"/>
  <c r="D646" i="4"/>
  <c r="E646" i="4"/>
  <c r="F646" i="4"/>
  <c r="G646" i="4"/>
  <c r="H646" i="4"/>
  <c r="I646" i="4"/>
  <c r="J646" i="4"/>
  <c r="K646" i="4"/>
  <c r="C645" i="4"/>
  <c r="D645" i="4"/>
  <c r="E645" i="4"/>
  <c r="F645" i="4"/>
  <c r="G645" i="4"/>
  <c r="H645" i="4"/>
  <c r="I645" i="4"/>
  <c r="J645" i="4"/>
  <c r="K645" i="4"/>
  <c r="B651" i="4"/>
  <c r="B647" i="4"/>
  <c r="B646" i="4"/>
  <c r="B645" i="4"/>
  <c r="B515" i="4"/>
  <c r="C515" i="4"/>
  <c r="D515" i="4"/>
  <c r="E515" i="4"/>
  <c r="F515" i="4"/>
  <c r="G515" i="4"/>
  <c r="H515" i="4"/>
  <c r="I515" i="4"/>
  <c r="J515" i="4"/>
  <c r="K515" i="4"/>
  <c r="C516" i="4"/>
  <c r="D516" i="4"/>
  <c r="E516" i="4"/>
  <c r="F516" i="4"/>
  <c r="G516" i="4"/>
  <c r="H516" i="4"/>
  <c r="I516" i="4"/>
  <c r="J516" i="4"/>
  <c r="K516" i="4"/>
  <c r="B516" i="4"/>
  <c r="C511" i="4"/>
  <c r="D511" i="4"/>
  <c r="E511" i="4"/>
  <c r="F511" i="4"/>
  <c r="G511" i="4"/>
  <c r="H511" i="4"/>
  <c r="I511" i="4"/>
  <c r="J511" i="4"/>
  <c r="K511" i="4"/>
  <c r="C510" i="4"/>
  <c r="D510" i="4"/>
  <c r="E510" i="4"/>
  <c r="F510" i="4"/>
  <c r="G510" i="4"/>
  <c r="H510" i="4"/>
  <c r="I510" i="4"/>
  <c r="J510" i="4"/>
  <c r="K510" i="4"/>
  <c r="C507" i="4"/>
  <c r="D507" i="4"/>
  <c r="E507" i="4"/>
  <c r="F507" i="4"/>
  <c r="G507" i="4"/>
  <c r="H507" i="4"/>
  <c r="I507" i="4"/>
  <c r="J507" i="4"/>
  <c r="K507" i="4"/>
  <c r="C506" i="4"/>
  <c r="D506" i="4"/>
  <c r="E506" i="4"/>
  <c r="F506" i="4"/>
  <c r="G506" i="4"/>
  <c r="H506" i="4"/>
  <c r="I506" i="4"/>
  <c r="J506" i="4"/>
  <c r="K506" i="4"/>
  <c r="C505" i="4"/>
  <c r="D505" i="4"/>
  <c r="E505" i="4"/>
  <c r="F505" i="4"/>
  <c r="G505" i="4"/>
  <c r="H505" i="4"/>
  <c r="H8" i="4" s="1"/>
  <c r="I505" i="4"/>
  <c r="J505" i="4"/>
  <c r="K505" i="4"/>
  <c r="B510" i="4"/>
  <c r="B511" i="4"/>
  <c r="B507" i="4"/>
  <c r="B506" i="4"/>
  <c r="B505" i="4"/>
  <c r="C215" i="4"/>
  <c r="D215" i="4"/>
  <c r="C214" i="4"/>
  <c r="D214" i="4"/>
  <c r="B215" i="4"/>
  <c r="B214" i="4"/>
  <c r="C210" i="4"/>
  <c r="D210" i="4"/>
  <c r="C209" i="4"/>
  <c r="D209" i="4"/>
  <c r="C206" i="4"/>
  <c r="D206" i="4"/>
  <c r="E206" i="4"/>
  <c r="F206" i="4"/>
  <c r="G206" i="4"/>
  <c r="H206" i="4"/>
  <c r="I206" i="4"/>
  <c r="J206" i="4"/>
  <c r="K206" i="4"/>
  <c r="C205" i="4"/>
  <c r="D205" i="4"/>
  <c r="E205" i="4"/>
  <c r="F205" i="4"/>
  <c r="G205" i="4"/>
  <c r="H205" i="4"/>
  <c r="I205" i="4"/>
  <c r="J205" i="4"/>
  <c r="K205" i="4"/>
  <c r="C204" i="4"/>
  <c r="D204" i="4"/>
  <c r="E204" i="4"/>
  <c r="F204" i="4"/>
  <c r="G204" i="4"/>
  <c r="H204" i="4"/>
  <c r="I204" i="4"/>
  <c r="J204" i="4"/>
  <c r="K204" i="4"/>
  <c r="B205" i="4"/>
  <c r="B204" i="4"/>
  <c r="B210" i="4"/>
  <c r="B209" i="4"/>
  <c r="B206" i="4"/>
  <c r="G39" i="4"/>
  <c r="G22" i="4" s="1"/>
  <c r="C39" i="4"/>
  <c r="C22" i="4" s="1"/>
  <c r="D39" i="4"/>
  <c r="D22" i="4" s="1"/>
  <c r="E39" i="4"/>
  <c r="E22" i="4" s="1"/>
  <c r="F39" i="4"/>
  <c r="F22" i="4" s="1"/>
  <c r="H39" i="4"/>
  <c r="H22" i="4" s="1"/>
  <c r="I39" i="4"/>
  <c r="I22" i="4" s="1"/>
  <c r="J39" i="4"/>
  <c r="J22" i="4" s="1"/>
  <c r="K39" i="4"/>
  <c r="K22" i="4" s="1"/>
  <c r="C38" i="4"/>
  <c r="C21" i="4" s="1"/>
  <c r="D38" i="4"/>
  <c r="D21" i="4" s="1"/>
  <c r="E38" i="4"/>
  <c r="E21" i="4" s="1"/>
  <c r="F38" i="4"/>
  <c r="F21" i="4" s="1"/>
  <c r="G38" i="4"/>
  <c r="G21" i="4" s="1"/>
  <c r="H38" i="4"/>
  <c r="H21" i="4" s="1"/>
  <c r="I38" i="4"/>
  <c r="I21" i="4" s="1"/>
  <c r="J38" i="4"/>
  <c r="J21" i="4" s="1"/>
  <c r="K38" i="4"/>
  <c r="K21" i="4" s="1"/>
  <c r="C36" i="4"/>
  <c r="C19" i="4" s="1"/>
  <c r="D36" i="4"/>
  <c r="G36" i="4"/>
  <c r="H36" i="4"/>
  <c r="I36" i="4"/>
  <c r="J36" i="4"/>
  <c r="K36" i="4"/>
  <c r="C35" i="4"/>
  <c r="D35" i="4"/>
  <c r="H35" i="4"/>
  <c r="I35" i="4"/>
  <c r="J35" i="4"/>
  <c r="K35" i="4"/>
  <c r="B39" i="4"/>
  <c r="B38" i="4"/>
  <c r="B21" i="4" s="1"/>
  <c r="B36" i="4"/>
  <c r="B19" i="4" s="1"/>
  <c r="B35" i="4"/>
  <c r="B27" i="4"/>
  <c r="C31" i="4"/>
  <c r="C14" i="4" s="1"/>
  <c r="D31" i="4"/>
  <c r="D14" i="4" s="1"/>
  <c r="G31" i="4"/>
  <c r="H31" i="4"/>
  <c r="I31" i="4"/>
  <c r="J31" i="4"/>
  <c r="K31" i="4"/>
  <c r="B31" i="4"/>
  <c r="C30" i="4"/>
  <c r="D30" i="4"/>
  <c r="H30" i="4"/>
  <c r="I30" i="4"/>
  <c r="J30" i="4"/>
  <c r="K30" i="4"/>
  <c r="B30" i="4"/>
  <c r="C27" i="4"/>
  <c r="D27" i="4"/>
  <c r="E27" i="4"/>
  <c r="E10" i="4" s="1"/>
  <c r="F27" i="4"/>
  <c r="G27" i="4"/>
  <c r="H27" i="4"/>
  <c r="I27" i="4"/>
  <c r="I10" i="4" s="1"/>
  <c r="J27" i="4"/>
  <c r="K27" i="4"/>
  <c r="J26" i="4"/>
  <c r="C26" i="4"/>
  <c r="D26" i="4"/>
  <c r="E26" i="4"/>
  <c r="F26" i="4"/>
  <c r="G26" i="4"/>
  <c r="H26" i="4"/>
  <c r="I26" i="4"/>
  <c r="K26" i="4"/>
  <c r="B26" i="4"/>
  <c r="B9" i="4" s="1"/>
  <c r="C25" i="4"/>
  <c r="C8" i="4" s="1"/>
  <c r="D25" i="4"/>
  <c r="E25" i="4"/>
  <c r="F25" i="4"/>
  <c r="F8" i="4" s="1"/>
  <c r="G25" i="4"/>
  <c r="G8" i="4" s="1"/>
  <c r="H25" i="4"/>
  <c r="I25" i="4"/>
  <c r="J25" i="4"/>
  <c r="K25" i="4"/>
  <c r="K8" i="4" s="1"/>
  <c r="B25" i="4"/>
  <c r="J8" i="4" l="1"/>
  <c r="C9" i="4"/>
  <c r="I8" i="4"/>
  <c r="E8" i="4"/>
  <c r="H10" i="4"/>
  <c r="D10" i="4"/>
  <c r="B8" i="4"/>
  <c r="K10" i="4"/>
  <c r="G10" i="4"/>
  <c r="C10" i="4"/>
  <c r="B14" i="4"/>
  <c r="B10" i="4"/>
  <c r="D19" i="4"/>
  <c r="D8" i="4"/>
  <c r="J10" i="4"/>
  <c r="F10" i="4"/>
  <c r="B22" i="4"/>
  <c r="D9" i="4"/>
  <c r="D18" i="4"/>
  <c r="D13" i="4"/>
  <c r="K9" i="4"/>
  <c r="J9" i="4"/>
  <c r="I9" i="4"/>
  <c r="H9" i="4"/>
  <c r="G9" i="4"/>
  <c r="F9" i="4"/>
  <c r="E9" i="4"/>
  <c r="B745" i="4"/>
  <c r="B655" i="4" s="1"/>
  <c r="B18" i="4" s="1"/>
  <c r="B740" i="4"/>
  <c r="B650" i="4" s="1"/>
  <c r="B13" i="4" s="1"/>
  <c r="C745" i="4" l="1"/>
  <c r="C655" i="4" s="1"/>
  <c r="C18" i="4" s="1"/>
  <c r="C740" i="4"/>
  <c r="C650" i="4" s="1"/>
  <c r="C13" i="4" s="1"/>
  <c r="I497" i="4" l="1"/>
  <c r="H497" i="4"/>
  <c r="G497" i="4"/>
  <c r="F497" i="4"/>
  <c r="E497" i="4"/>
  <c r="I496" i="4"/>
  <c r="H496" i="4"/>
  <c r="G496" i="4"/>
  <c r="F496" i="4"/>
  <c r="E496" i="4"/>
  <c r="K230" i="4" l="1"/>
  <c r="K215" i="4" s="1"/>
  <c r="K19" i="4" s="1"/>
  <c r="J230" i="4"/>
  <c r="I230" i="4"/>
  <c r="I215" i="4" s="1"/>
  <c r="I19" i="4" s="1"/>
  <c r="H230" i="4"/>
  <c r="G230" i="4"/>
  <c r="K229" i="4"/>
  <c r="I229" i="4"/>
  <c r="K225" i="4"/>
  <c r="K210" i="4" s="1"/>
  <c r="K14" i="4" s="1"/>
  <c r="J225" i="4"/>
  <c r="I225" i="4"/>
  <c r="H225" i="4"/>
  <c r="G225" i="4"/>
  <c r="K224" i="4" l="1"/>
  <c r="K209" i="4" s="1"/>
  <c r="G229" i="4"/>
  <c r="G215" i="4"/>
  <c r="G19" i="4" s="1"/>
  <c r="G224" i="4"/>
  <c r="G210" i="4"/>
  <c r="G14" i="4" s="1"/>
  <c r="H229" i="4"/>
  <c r="H215" i="4"/>
  <c r="H19" i="4" s="1"/>
  <c r="H224" i="4"/>
  <c r="H210" i="4"/>
  <c r="H14" i="4" s="1"/>
  <c r="I224" i="4"/>
  <c r="I210" i="4"/>
  <c r="I14" i="4" s="1"/>
  <c r="J229" i="4"/>
  <c r="J215" i="4"/>
  <c r="J19" i="4" s="1"/>
  <c r="J224" i="4"/>
  <c r="J210" i="4"/>
  <c r="J14" i="4" s="1"/>
  <c r="B120" i="4"/>
  <c r="B116" i="4" s="1"/>
  <c r="C120" i="4"/>
  <c r="C116" i="4" s="1"/>
  <c r="D120" i="4"/>
  <c r="D116" i="4" s="1"/>
  <c r="E116" i="4"/>
  <c r="G116" i="4"/>
  <c r="H116" i="4"/>
  <c r="I116" i="4"/>
  <c r="J116" i="4"/>
  <c r="K116" i="4"/>
  <c r="B61" i="4" l="1"/>
  <c r="B57" i="4" s="1"/>
  <c r="C61" i="4"/>
  <c r="K745" i="4" l="1"/>
  <c r="K655" i="4" s="1"/>
  <c r="J745" i="4"/>
  <c r="J655" i="4" s="1"/>
  <c r="I745" i="4"/>
  <c r="I655" i="4" s="1"/>
  <c r="H745" i="4"/>
  <c r="H655" i="4" s="1"/>
  <c r="G745" i="4"/>
  <c r="G655" i="4" s="1"/>
  <c r="K740" i="4"/>
  <c r="K650" i="4" s="1"/>
  <c r="K13" i="4" s="1"/>
  <c r="J740" i="4"/>
  <c r="J650" i="4" s="1"/>
  <c r="I740" i="4"/>
  <c r="I650" i="4" s="1"/>
  <c r="H740" i="4"/>
  <c r="H650" i="4" s="1"/>
  <c r="G740" i="4"/>
  <c r="G650" i="4" s="1"/>
  <c r="F564" i="4"/>
  <c r="G564" i="4"/>
  <c r="H564" i="4"/>
  <c r="I564" i="4"/>
  <c r="J564" i="4"/>
  <c r="K564" i="4"/>
  <c r="K1014" i="4" l="1"/>
  <c r="K1010" i="4" s="1"/>
  <c r="J1014" i="4"/>
  <c r="J1010" i="4" s="1"/>
  <c r="I1014" i="4"/>
  <c r="H1014" i="4"/>
  <c r="H1010" i="4" s="1"/>
  <c r="G1014" i="4"/>
  <c r="G1010" i="4" s="1"/>
  <c r="F1014" i="4"/>
  <c r="F1010" i="4" s="1"/>
  <c r="E1014" i="4"/>
  <c r="E1010" i="4" s="1"/>
  <c r="D1014" i="4"/>
  <c r="D1010" i="4" s="1"/>
  <c r="C1014" i="4"/>
  <c r="C1010" i="4" s="1"/>
  <c r="B1014" i="4"/>
  <c r="B1010" i="4" s="1"/>
  <c r="I1010" i="4"/>
  <c r="K1000" i="4"/>
  <c r="K996" i="4" s="1"/>
  <c r="J1000" i="4"/>
  <c r="J996" i="4" s="1"/>
  <c r="I1000" i="4"/>
  <c r="H1000" i="4"/>
  <c r="H996" i="4" s="1"/>
  <c r="G996" i="4"/>
  <c r="F1000" i="4"/>
  <c r="F996" i="4" s="1"/>
  <c r="E1000" i="4"/>
  <c r="D1000" i="4"/>
  <c r="D996" i="4" s="1"/>
  <c r="C1000" i="4"/>
  <c r="C996" i="4" s="1"/>
  <c r="B1000" i="4"/>
  <c r="B996" i="4" s="1"/>
  <c r="I996" i="4"/>
  <c r="E996" i="4"/>
  <c r="K986" i="4"/>
  <c r="K982" i="4" s="1"/>
  <c r="J986" i="4"/>
  <c r="J982" i="4" s="1"/>
  <c r="I986" i="4"/>
  <c r="I982" i="4" s="1"/>
  <c r="H986" i="4"/>
  <c r="H982" i="4" s="1"/>
  <c r="G986" i="4"/>
  <c r="G982" i="4" s="1"/>
  <c r="F986" i="4"/>
  <c r="F982" i="4" s="1"/>
  <c r="E986" i="4"/>
  <c r="E982" i="4" s="1"/>
  <c r="D986" i="4"/>
  <c r="D982" i="4" s="1"/>
  <c r="C986" i="4"/>
  <c r="C982" i="4" s="1"/>
  <c r="B986" i="4"/>
  <c r="B982" i="4" s="1"/>
  <c r="K972" i="4"/>
  <c r="K968" i="4" s="1"/>
  <c r="J972" i="4"/>
  <c r="J968" i="4" s="1"/>
  <c r="I972" i="4"/>
  <c r="I968" i="4" s="1"/>
  <c r="H972" i="4"/>
  <c r="H968" i="4" s="1"/>
  <c r="G972" i="4"/>
  <c r="G968" i="4" s="1"/>
  <c r="F972" i="4"/>
  <c r="F968" i="4" s="1"/>
  <c r="E972" i="4"/>
  <c r="E968" i="4" s="1"/>
  <c r="D972" i="4"/>
  <c r="D968" i="4" s="1"/>
  <c r="C972" i="4"/>
  <c r="C968" i="4" s="1"/>
  <c r="B972" i="4"/>
  <c r="B968" i="4" s="1"/>
  <c r="K958" i="4"/>
  <c r="J958" i="4"/>
  <c r="I958" i="4"/>
  <c r="H958" i="4"/>
  <c r="G958" i="4"/>
  <c r="F958" i="4"/>
  <c r="E958" i="4"/>
  <c r="D958" i="4"/>
  <c r="C958" i="4"/>
  <c r="B958" i="4"/>
  <c r="I954" i="4"/>
  <c r="H954" i="4"/>
  <c r="K930" i="4"/>
  <c r="K926" i="4" s="1"/>
  <c r="J930" i="4"/>
  <c r="I930" i="4"/>
  <c r="I926" i="4" s="1"/>
  <c r="H930" i="4"/>
  <c r="H926" i="4" s="1"/>
  <c r="G930" i="4"/>
  <c r="G926" i="4" s="1"/>
  <c r="F930" i="4"/>
  <c r="F926" i="4" s="1"/>
  <c r="E930" i="4"/>
  <c r="E926" i="4" s="1"/>
  <c r="D930" i="4"/>
  <c r="D926" i="4" s="1"/>
  <c r="C930" i="4"/>
  <c r="C926" i="4" s="1"/>
  <c r="B930" i="4"/>
  <c r="J926" i="4"/>
  <c r="B926" i="4"/>
  <c r="K915" i="4"/>
  <c r="K911" i="4" s="1"/>
  <c r="J915" i="4"/>
  <c r="J911" i="4" s="1"/>
  <c r="I915" i="4"/>
  <c r="I911" i="4" s="1"/>
  <c r="H915" i="4"/>
  <c r="H911" i="4" s="1"/>
  <c r="G915" i="4"/>
  <c r="G911" i="4" s="1"/>
  <c r="F915" i="4"/>
  <c r="F911" i="4" s="1"/>
  <c r="E915" i="4"/>
  <c r="E911" i="4" s="1"/>
  <c r="D915" i="4"/>
  <c r="D911" i="4" s="1"/>
  <c r="C915" i="4"/>
  <c r="C911" i="4" s="1"/>
  <c r="B915" i="4"/>
  <c r="B911" i="4" s="1"/>
  <c r="K901" i="4"/>
  <c r="K897" i="4" s="1"/>
  <c r="J901" i="4"/>
  <c r="J897" i="4" s="1"/>
  <c r="I901" i="4"/>
  <c r="H901" i="4"/>
  <c r="H897" i="4" s="1"/>
  <c r="G901" i="4"/>
  <c r="G897" i="4" s="1"/>
  <c r="F901" i="4"/>
  <c r="F897" i="4" s="1"/>
  <c r="E901" i="4"/>
  <c r="D901" i="4"/>
  <c r="D897" i="4" s="1"/>
  <c r="C901" i="4"/>
  <c r="C897" i="4" s="1"/>
  <c r="B901" i="4"/>
  <c r="B897" i="4" s="1"/>
  <c r="I897" i="4"/>
  <c r="E897" i="4"/>
  <c r="K886" i="4"/>
  <c r="K882" i="4" s="1"/>
  <c r="J886" i="4"/>
  <c r="J882" i="4" s="1"/>
  <c r="I886" i="4"/>
  <c r="I882" i="4" s="1"/>
  <c r="H886" i="4"/>
  <c r="H882" i="4" s="1"/>
  <c r="G886" i="4"/>
  <c r="G882" i="4" s="1"/>
  <c r="F886" i="4"/>
  <c r="F882" i="4" s="1"/>
  <c r="E886" i="4"/>
  <c r="E882" i="4" s="1"/>
  <c r="D886" i="4"/>
  <c r="D882" i="4" s="1"/>
  <c r="C886" i="4"/>
  <c r="C882" i="4" s="1"/>
  <c r="B886" i="4"/>
  <c r="B882" i="4" s="1"/>
  <c r="K872" i="4"/>
  <c r="K868" i="4" s="1"/>
  <c r="J872" i="4"/>
  <c r="J868" i="4" s="1"/>
  <c r="I872" i="4"/>
  <c r="I868" i="4" s="1"/>
  <c r="H872" i="4"/>
  <c r="H868" i="4" s="1"/>
  <c r="G872" i="4"/>
  <c r="F872" i="4"/>
  <c r="E872" i="4"/>
  <c r="D872" i="4"/>
  <c r="D868" i="4" s="1"/>
  <c r="C872" i="4"/>
  <c r="C868" i="4" s="1"/>
  <c r="B872" i="4"/>
  <c r="B868" i="4" s="1"/>
  <c r="K858" i="4"/>
  <c r="K854" i="4" s="1"/>
  <c r="J858" i="4"/>
  <c r="J854" i="4" s="1"/>
  <c r="I858" i="4"/>
  <c r="I854" i="4" s="1"/>
  <c r="H858" i="4"/>
  <c r="H854" i="4" s="1"/>
  <c r="G858" i="4"/>
  <c r="G854" i="4" s="1"/>
  <c r="F858" i="4"/>
  <c r="F854" i="4" s="1"/>
  <c r="E858" i="4"/>
  <c r="E854" i="4" s="1"/>
  <c r="D858" i="4"/>
  <c r="D854" i="4" s="1"/>
  <c r="C858" i="4"/>
  <c r="C854" i="4" s="1"/>
  <c r="B858" i="4"/>
  <c r="B854" i="4" s="1"/>
  <c r="K844" i="4"/>
  <c r="K840" i="4" s="1"/>
  <c r="J844" i="4"/>
  <c r="J840" i="4" s="1"/>
  <c r="I844" i="4"/>
  <c r="H844" i="4"/>
  <c r="G844" i="4"/>
  <c r="G840" i="4" s="1"/>
  <c r="F844" i="4"/>
  <c r="F840" i="4" s="1"/>
  <c r="E844" i="4"/>
  <c r="E840" i="4" s="1"/>
  <c r="D844" i="4"/>
  <c r="D840" i="4" s="1"/>
  <c r="C844" i="4"/>
  <c r="C840" i="4" s="1"/>
  <c r="B844" i="4"/>
  <c r="B840" i="4" s="1"/>
  <c r="I840" i="4"/>
  <c r="H840" i="4"/>
  <c r="K830" i="4"/>
  <c r="K826" i="4" s="1"/>
  <c r="J830" i="4"/>
  <c r="J826" i="4" s="1"/>
  <c r="I830" i="4"/>
  <c r="I826" i="4" s="1"/>
  <c r="H830" i="4"/>
  <c r="H826" i="4" s="1"/>
  <c r="G830" i="4"/>
  <c r="G826" i="4" s="1"/>
  <c r="F830" i="4"/>
  <c r="F826" i="4" s="1"/>
  <c r="E830" i="4"/>
  <c r="E826" i="4" s="1"/>
  <c r="D830" i="4"/>
  <c r="D826" i="4" s="1"/>
  <c r="C830" i="4"/>
  <c r="C826" i="4" s="1"/>
  <c r="B830" i="4"/>
  <c r="B826" i="4" s="1"/>
  <c r="K815" i="4"/>
  <c r="K811" i="4" s="1"/>
  <c r="J815" i="4"/>
  <c r="J811" i="4" s="1"/>
  <c r="I815" i="4"/>
  <c r="I811" i="4" s="1"/>
  <c r="H815" i="4"/>
  <c r="H811" i="4" s="1"/>
  <c r="G815" i="4"/>
  <c r="G811" i="4" s="1"/>
  <c r="F815" i="4"/>
  <c r="F811" i="4" s="1"/>
  <c r="E815" i="4"/>
  <c r="E811" i="4" s="1"/>
  <c r="D815" i="4"/>
  <c r="D811" i="4" s="1"/>
  <c r="C815" i="4"/>
  <c r="C811" i="4" s="1"/>
  <c r="B815" i="4"/>
  <c r="B811" i="4" s="1"/>
  <c r="K801" i="4"/>
  <c r="J801" i="4"/>
  <c r="J797" i="4" s="1"/>
  <c r="I801" i="4"/>
  <c r="I797" i="4" s="1"/>
  <c r="H801" i="4"/>
  <c r="H797" i="4" s="1"/>
  <c r="G801" i="4"/>
  <c r="G797" i="4" s="1"/>
  <c r="F801" i="4"/>
  <c r="F797" i="4" s="1"/>
  <c r="E801" i="4"/>
  <c r="E797" i="4" s="1"/>
  <c r="D801" i="4"/>
  <c r="D797" i="4" s="1"/>
  <c r="C801" i="4"/>
  <c r="C797" i="4" s="1"/>
  <c r="B801" i="4"/>
  <c r="B797" i="4" s="1"/>
  <c r="K797" i="4"/>
  <c r="K786" i="4"/>
  <c r="K782" i="4" s="1"/>
  <c r="J786" i="4"/>
  <c r="J782" i="4" s="1"/>
  <c r="I786" i="4"/>
  <c r="I782" i="4" s="1"/>
  <c r="H786" i="4"/>
  <c r="H782" i="4" s="1"/>
  <c r="G786" i="4"/>
  <c r="G782" i="4" s="1"/>
  <c r="F786" i="4"/>
  <c r="F782" i="4" s="1"/>
  <c r="E786" i="4"/>
  <c r="E782" i="4" s="1"/>
  <c r="D786" i="4"/>
  <c r="D782" i="4" s="1"/>
  <c r="C786" i="4"/>
  <c r="B786" i="4"/>
  <c r="B782" i="4" s="1"/>
  <c r="C782" i="4"/>
  <c r="K769" i="4"/>
  <c r="K765" i="4" s="1"/>
  <c r="J769" i="4"/>
  <c r="J765" i="4" s="1"/>
  <c r="I769" i="4"/>
  <c r="I765" i="4" s="1"/>
  <c r="H769" i="4"/>
  <c r="H765" i="4" s="1"/>
  <c r="G769" i="4"/>
  <c r="G765" i="4" s="1"/>
  <c r="F769" i="4"/>
  <c r="F765" i="4" s="1"/>
  <c r="E769" i="4"/>
  <c r="E765" i="4" s="1"/>
  <c r="D769" i="4"/>
  <c r="D765" i="4" s="1"/>
  <c r="C769" i="4"/>
  <c r="C765" i="4" s="1"/>
  <c r="B769" i="4"/>
  <c r="B765" i="4" s="1"/>
  <c r="K755" i="4"/>
  <c r="K751" i="4" s="1"/>
  <c r="J755" i="4"/>
  <c r="J751" i="4" s="1"/>
  <c r="I755" i="4"/>
  <c r="H755" i="4"/>
  <c r="H751" i="4" s="1"/>
  <c r="G755" i="4"/>
  <c r="G751" i="4" s="1"/>
  <c r="F755" i="4"/>
  <c r="E755" i="4"/>
  <c r="E751" i="4" s="1"/>
  <c r="D755" i="4"/>
  <c r="D751" i="4" s="1"/>
  <c r="C755" i="4"/>
  <c r="C751" i="4" s="1"/>
  <c r="B755" i="4"/>
  <c r="B751" i="4" s="1"/>
  <c r="I751" i="4"/>
  <c r="F751" i="4"/>
  <c r="K738" i="4"/>
  <c r="K734" i="4" s="1"/>
  <c r="J738" i="4"/>
  <c r="J734" i="4" s="1"/>
  <c r="I738" i="4"/>
  <c r="H738" i="4"/>
  <c r="G738" i="4"/>
  <c r="G734" i="4" s="1"/>
  <c r="F738" i="4"/>
  <c r="F734" i="4" s="1"/>
  <c r="E738" i="4"/>
  <c r="E734" i="4" s="1"/>
  <c r="D738" i="4"/>
  <c r="D734" i="4" s="1"/>
  <c r="C738" i="4"/>
  <c r="C734" i="4" s="1"/>
  <c r="B738" i="4"/>
  <c r="B734" i="4" s="1"/>
  <c r="I734" i="4"/>
  <c r="H734" i="4"/>
  <c r="K723" i="4"/>
  <c r="K719" i="4" s="1"/>
  <c r="J723" i="4"/>
  <c r="J719" i="4" s="1"/>
  <c r="I723" i="4"/>
  <c r="H723" i="4"/>
  <c r="G723" i="4"/>
  <c r="G719" i="4" s="1"/>
  <c r="F723" i="4"/>
  <c r="F719" i="4" s="1"/>
  <c r="E723" i="4"/>
  <c r="E719" i="4" s="1"/>
  <c r="D723" i="4"/>
  <c r="D719" i="4" s="1"/>
  <c r="C723" i="4"/>
  <c r="C719" i="4" s="1"/>
  <c r="B723" i="4"/>
  <c r="B719" i="4" s="1"/>
  <c r="I719" i="4"/>
  <c r="H719" i="4"/>
  <c r="K709" i="4"/>
  <c r="K705" i="4" s="1"/>
  <c r="J709" i="4"/>
  <c r="I709" i="4"/>
  <c r="I705" i="4" s="1"/>
  <c r="H709" i="4"/>
  <c r="H705" i="4" s="1"/>
  <c r="G709" i="4"/>
  <c r="G705" i="4" s="1"/>
  <c r="F709" i="4"/>
  <c r="F705" i="4" s="1"/>
  <c r="E709" i="4"/>
  <c r="E705" i="4" s="1"/>
  <c r="D709" i="4"/>
  <c r="D705" i="4" s="1"/>
  <c r="C709" i="4"/>
  <c r="C705" i="4" s="1"/>
  <c r="B709" i="4"/>
  <c r="J705" i="4"/>
  <c r="B705" i="4"/>
  <c r="K694" i="4"/>
  <c r="K690" i="4" s="1"/>
  <c r="J694" i="4"/>
  <c r="J690" i="4" s="1"/>
  <c r="I694" i="4"/>
  <c r="I690" i="4" s="1"/>
  <c r="H694" i="4"/>
  <c r="H690" i="4" s="1"/>
  <c r="G694" i="4"/>
  <c r="G690" i="4" s="1"/>
  <c r="F694" i="4"/>
  <c r="F690" i="4" s="1"/>
  <c r="E694" i="4"/>
  <c r="E690" i="4" s="1"/>
  <c r="D694" i="4"/>
  <c r="D690" i="4" s="1"/>
  <c r="C694" i="4"/>
  <c r="C690" i="4" s="1"/>
  <c r="B694" i="4"/>
  <c r="B690" i="4" s="1"/>
  <c r="K680" i="4"/>
  <c r="J680" i="4"/>
  <c r="J676" i="4" s="1"/>
  <c r="I680" i="4"/>
  <c r="I676" i="4" s="1"/>
  <c r="H680" i="4"/>
  <c r="H676" i="4" s="1"/>
  <c r="G680" i="4"/>
  <c r="G676" i="4" s="1"/>
  <c r="F680" i="4"/>
  <c r="F676" i="4" s="1"/>
  <c r="E680" i="4"/>
  <c r="E676" i="4" s="1"/>
  <c r="D680" i="4"/>
  <c r="D676" i="4" s="1"/>
  <c r="C680" i="4"/>
  <c r="C676" i="4" s="1"/>
  <c r="B680" i="4"/>
  <c r="B676" i="4" s="1"/>
  <c r="K676" i="4"/>
  <c r="K666" i="4"/>
  <c r="J666" i="4"/>
  <c r="I666" i="4"/>
  <c r="H666" i="4"/>
  <c r="G666" i="4"/>
  <c r="F666" i="4"/>
  <c r="E666" i="4"/>
  <c r="D666" i="4"/>
  <c r="C666" i="4"/>
  <c r="B666" i="4"/>
  <c r="B662" i="4" s="1"/>
  <c r="K634" i="4"/>
  <c r="K630" i="4" s="1"/>
  <c r="J634" i="4"/>
  <c r="J630" i="4" s="1"/>
  <c r="I634" i="4"/>
  <c r="H634" i="4"/>
  <c r="G634" i="4"/>
  <c r="G630" i="4" s="1"/>
  <c r="F634" i="4"/>
  <c r="F630" i="4" s="1"/>
  <c r="E634" i="4"/>
  <c r="E630" i="4" s="1"/>
  <c r="D634" i="4"/>
  <c r="D630" i="4" s="1"/>
  <c r="C634" i="4"/>
  <c r="C630" i="4" s="1"/>
  <c r="B634" i="4"/>
  <c r="B630" i="4" s="1"/>
  <c r="I630" i="4"/>
  <c r="H630" i="4"/>
  <c r="K620" i="4"/>
  <c r="K616" i="4" s="1"/>
  <c r="J620" i="4"/>
  <c r="J616" i="4" s="1"/>
  <c r="I620" i="4"/>
  <c r="I616" i="4" s="1"/>
  <c r="H620" i="4"/>
  <c r="H616" i="4" s="1"/>
  <c r="G620" i="4"/>
  <c r="G616" i="4" s="1"/>
  <c r="F620" i="4"/>
  <c r="F616" i="4" s="1"/>
  <c r="E620" i="4"/>
  <c r="E616" i="4" s="1"/>
  <c r="D620" i="4"/>
  <c r="D616" i="4" s="1"/>
  <c r="C620" i="4"/>
  <c r="C616" i="4" s="1"/>
  <c r="B620" i="4"/>
  <c r="B616" i="4" s="1"/>
  <c r="K606" i="4"/>
  <c r="K602" i="4" s="1"/>
  <c r="J606" i="4"/>
  <c r="J602" i="4" s="1"/>
  <c r="I606" i="4"/>
  <c r="I602" i="4" s="1"/>
  <c r="H606" i="4"/>
  <c r="H602" i="4" s="1"/>
  <c r="G606" i="4"/>
  <c r="G602" i="4" s="1"/>
  <c r="F606" i="4"/>
  <c r="F602" i="4" s="1"/>
  <c r="E606" i="4"/>
  <c r="E602" i="4" s="1"/>
  <c r="D606" i="4"/>
  <c r="D602" i="4" s="1"/>
  <c r="C606" i="4"/>
  <c r="C602" i="4" s="1"/>
  <c r="B606" i="4"/>
  <c r="B602" i="4" s="1"/>
  <c r="K592" i="4"/>
  <c r="K588" i="4" s="1"/>
  <c r="J592" i="4"/>
  <c r="J588" i="4" s="1"/>
  <c r="I592" i="4"/>
  <c r="H592" i="4"/>
  <c r="H588" i="4" s="1"/>
  <c r="G592" i="4"/>
  <c r="G588" i="4" s="1"/>
  <c r="F592" i="4"/>
  <c r="F588" i="4" s="1"/>
  <c r="E592" i="4"/>
  <c r="E588" i="4" s="1"/>
  <c r="D592" i="4"/>
  <c r="D588" i="4" s="1"/>
  <c r="C592" i="4"/>
  <c r="B592" i="4"/>
  <c r="B588" i="4" s="1"/>
  <c r="I588" i="4"/>
  <c r="C588" i="4"/>
  <c r="K578" i="4"/>
  <c r="K574" i="4" s="1"/>
  <c r="J578" i="4"/>
  <c r="J574" i="4" s="1"/>
  <c r="I578" i="4"/>
  <c r="I574" i="4" s="1"/>
  <c r="H578" i="4"/>
  <c r="H574" i="4" s="1"/>
  <c r="G578" i="4"/>
  <c r="G574" i="4" s="1"/>
  <c r="F578" i="4"/>
  <c r="F574" i="4" s="1"/>
  <c r="E578" i="4"/>
  <c r="E574" i="4" s="1"/>
  <c r="D578" i="4"/>
  <c r="D574" i="4" s="1"/>
  <c r="C578" i="4"/>
  <c r="C574" i="4" s="1"/>
  <c r="B578" i="4"/>
  <c r="B574" i="4" s="1"/>
  <c r="K560" i="4"/>
  <c r="J560" i="4"/>
  <c r="G560" i="4"/>
  <c r="F560" i="4"/>
  <c r="E564" i="4"/>
  <c r="E560" i="4" s="1"/>
  <c r="D564" i="4"/>
  <c r="D560" i="4" s="1"/>
  <c r="C564" i="4"/>
  <c r="C560" i="4" s="1"/>
  <c r="B564" i="4"/>
  <c r="B560" i="4" s="1"/>
  <c r="I560" i="4"/>
  <c r="H560" i="4"/>
  <c r="K550" i="4"/>
  <c r="K546" i="4" s="1"/>
  <c r="J550" i="4"/>
  <c r="J546" i="4" s="1"/>
  <c r="I550" i="4"/>
  <c r="H550" i="4"/>
  <c r="G550" i="4"/>
  <c r="G546" i="4" s="1"/>
  <c r="F550" i="4"/>
  <c r="F546" i="4" s="1"/>
  <c r="E550" i="4"/>
  <c r="E546" i="4" s="1"/>
  <c r="D550" i="4"/>
  <c r="D546" i="4" s="1"/>
  <c r="C550" i="4"/>
  <c r="C546" i="4" s="1"/>
  <c r="B550" i="4"/>
  <c r="B546" i="4" s="1"/>
  <c r="I546" i="4"/>
  <c r="H546" i="4"/>
  <c r="K536" i="4"/>
  <c r="K532" i="4" s="1"/>
  <c r="J536" i="4"/>
  <c r="J532" i="4" s="1"/>
  <c r="I536" i="4"/>
  <c r="H536" i="4"/>
  <c r="G536" i="4"/>
  <c r="G532" i="4" s="1"/>
  <c r="F536" i="4"/>
  <c r="F532" i="4" s="1"/>
  <c r="E536" i="4"/>
  <c r="E532" i="4" s="1"/>
  <c r="D536" i="4"/>
  <c r="D532" i="4" s="1"/>
  <c r="C536" i="4"/>
  <c r="C532" i="4" s="1"/>
  <c r="B536" i="4"/>
  <c r="B532" i="4" s="1"/>
  <c r="I532" i="4"/>
  <c r="H532" i="4"/>
  <c r="K522" i="4"/>
  <c r="J522" i="4"/>
  <c r="I522" i="4"/>
  <c r="H522" i="4"/>
  <c r="H518" i="4" s="1"/>
  <c r="G522" i="4"/>
  <c r="F522" i="4"/>
  <c r="E522" i="4"/>
  <c r="D522" i="4"/>
  <c r="C522" i="4"/>
  <c r="B522" i="4"/>
  <c r="K494" i="4"/>
  <c r="K490" i="4" s="1"/>
  <c r="J494" i="4"/>
  <c r="J490" i="4" s="1"/>
  <c r="I494" i="4"/>
  <c r="I490" i="4" s="1"/>
  <c r="H494" i="4"/>
  <c r="H490" i="4" s="1"/>
  <c r="G494" i="4"/>
  <c r="G490" i="4" s="1"/>
  <c r="F494" i="4"/>
  <c r="F490" i="4" s="1"/>
  <c r="E494" i="4"/>
  <c r="E490" i="4" s="1"/>
  <c r="D494" i="4"/>
  <c r="D490" i="4" s="1"/>
  <c r="C494" i="4"/>
  <c r="C490" i="4" s="1"/>
  <c r="B494" i="4"/>
  <c r="B490" i="4" s="1"/>
  <c r="K480" i="4"/>
  <c r="K476" i="4" s="1"/>
  <c r="J480" i="4"/>
  <c r="J476" i="4" s="1"/>
  <c r="I480" i="4"/>
  <c r="I476" i="4" s="1"/>
  <c r="H480" i="4"/>
  <c r="H476" i="4" s="1"/>
  <c r="G480" i="4"/>
  <c r="G476" i="4" s="1"/>
  <c r="F480" i="4"/>
  <c r="F476" i="4" s="1"/>
  <c r="E480" i="4"/>
  <c r="E476" i="4" s="1"/>
  <c r="D480" i="4"/>
  <c r="D476" i="4" s="1"/>
  <c r="C480" i="4"/>
  <c r="C476" i="4" s="1"/>
  <c r="B480" i="4"/>
  <c r="B476" i="4" s="1"/>
  <c r="K466" i="4"/>
  <c r="K462" i="4" s="1"/>
  <c r="J466" i="4"/>
  <c r="J462" i="4" s="1"/>
  <c r="I466" i="4"/>
  <c r="I462" i="4" s="1"/>
  <c r="H466" i="4"/>
  <c r="H462" i="4" s="1"/>
  <c r="G466" i="4"/>
  <c r="G462" i="4" s="1"/>
  <c r="F466" i="4"/>
  <c r="F462" i="4" s="1"/>
  <c r="E466" i="4"/>
  <c r="E462" i="4" s="1"/>
  <c r="D466" i="4"/>
  <c r="D462" i="4" s="1"/>
  <c r="C466" i="4"/>
  <c r="C462" i="4" s="1"/>
  <c r="B466" i="4"/>
  <c r="B462" i="4" s="1"/>
  <c r="K452" i="4"/>
  <c r="K448" i="4" s="1"/>
  <c r="J452" i="4"/>
  <c r="J448" i="4" s="1"/>
  <c r="I452" i="4"/>
  <c r="H452" i="4"/>
  <c r="G452" i="4"/>
  <c r="G448" i="4" s="1"/>
  <c r="F452" i="4"/>
  <c r="F448" i="4" s="1"/>
  <c r="E452" i="4"/>
  <c r="E448" i="4" s="1"/>
  <c r="D452" i="4"/>
  <c r="D448" i="4" s="1"/>
  <c r="C452" i="4"/>
  <c r="C448" i="4" s="1"/>
  <c r="B452" i="4"/>
  <c r="B448" i="4" s="1"/>
  <c r="I448" i="4"/>
  <c r="H448" i="4"/>
  <c r="C438" i="4"/>
  <c r="C434" i="4" s="1"/>
  <c r="D438" i="4"/>
  <c r="D434" i="4" s="1"/>
  <c r="E438" i="4"/>
  <c r="E434" i="4" s="1"/>
  <c r="F438" i="4"/>
  <c r="F434" i="4" s="1"/>
  <c r="G438" i="4"/>
  <c r="G434" i="4" s="1"/>
  <c r="H438" i="4"/>
  <c r="H434" i="4" s="1"/>
  <c r="I438" i="4"/>
  <c r="I434" i="4" s="1"/>
  <c r="J438" i="4"/>
  <c r="J434" i="4" s="1"/>
  <c r="K438" i="4"/>
  <c r="K434" i="4" s="1"/>
  <c r="B438" i="4"/>
  <c r="B434" i="4" s="1"/>
  <c r="K422" i="4"/>
  <c r="K418" i="4" s="1"/>
  <c r="J422" i="4"/>
  <c r="J418" i="4" s="1"/>
  <c r="I422" i="4"/>
  <c r="H422" i="4"/>
  <c r="G422" i="4"/>
  <c r="G418" i="4" s="1"/>
  <c r="F422" i="4"/>
  <c r="F418" i="4" s="1"/>
  <c r="E422" i="4"/>
  <c r="E418" i="4" s="1"/>
  <c r="D422" i="4"/>
  <c r="D418" i="4" s="1"/>
  <c r="C422" i="4"/>
  <c r="C418" i="4" s="1"/>
  <c r="B422" i="4"/>
  <c r="B418" i="4" s="1"/>
  <c r="I418" i="4"/>
  <c r="H418" i="4"/>
  <c r="K407" i="4"/>
  <c r="K403" i="4" s="1"/>
  <c r="J407" i="4"/>
  <c r="J403" i="4" s="1"/>
  <c r="I407" i="4"/>
  <c r="H407" i="4"/>
  <c r="G407" i="4"/>
  <c r="G403" i="4" s="1"/>
  <c r="F407" i="4"/>
  <c r="F403" i="4" s="1"/>
  <c r="E407" i="4"/>
  <c r="E403" i="4" s="1"/>
  <c r="D407" i="4"/>
  <c r="D403" i="4" s="1"/>
  <c r="C407" i="4"/>
  <c r="C403" i="4" s="1"/>
  <c r="B407" i="4"/>
  <c r="B403" i="4" s="1"/>
  <c r="I403" i="4"/>
  <c r="H403" i="4"/>
  <c r="C393" i="4"/>
  <c r="C389" i="4" s="1"/>
  <c r="D393" i="4"/>
  <c r="D389" i="4" s="1"/>
  <c r="E393" i="4"/>
  <c r="E389" i="4" s="1"/>
  <c r="F393" i="4"/>
  <c r="F389" i="4" s="1"/>
  <c r="G393" i="4"/>
  <c r="G389" i="4" s="1"/>
  <c r="H393" i="4"/>
  <c r="H389" i="4" s="1"/>
  <c r="I393" i="4"/>
  <c r="I389" i="4" s="1"/>
  <c r="J393" i="4"/>
  <c r="J389" i="4" s="1"/>
  <c r="K393" i="4"/>
  <c r="K389" i="4" s="1"/>
  <c r="B393" i="4"/>
  <c r="B389" i="4" s="1"/>
  <c r="K379" i="4"/>
  <c r="K375" i="4" s="1"/>
  <c r="J379" i="4"/>
  <c r="J375" i="4" s="1"/>
  <c r="I379" i="4"/>
  <c r="I375" i="4" s="1"/>
  <c r="H379" i="4"/>
  <c r="H375" i="4" s="1"/>
  <c r="G379" i="4"/>
  <c r="G375" i="4" s="1"/>
  <c r="F379" i="4"/>
  <c r="F375" i="4" s="1"/>
  <c r="E379" i="4"/>
  <c r="E375" i="4" s="1"/>
  <c r="D379" i="4"/>
  <c r="D375" i="4" s="1"/>
  <c r="C379" i="4"/>
  <c r="C375" i="4" s="1"/>
  <c r="B379" i="4"/>
  <c r="B375" i="4" s="1"/>
  <c r="K364" i="4"/>
  <c r="K360" i="4" s="1"/>
  <c r="J364" i="4"/>
  <c r="J360" i="4" s="1"/>
  <c r="I364" i="4"/>
  <c r="I360" i="4" s="1"/>
  <c r="H364" i="4"/>
  <c r="H360" i="4" s="1"/>
  <c r="G364" i="4"/>
  <c r="G360" i="4" s="1"/>
  <c r="F364" i="4"/>
  <c r="F360" i="4" s="1"/>
  <c r="E364" i="4"/>
  <c r="E360" i="4" s="1"/>
  <c r="D364" i="4"/>
  <c r="D360" i="4" s="1"/>
  <c r="C364" i="4"/>
  <c r="C360" i="4" s="1"/>
  <c r="B364" i="4"/>
  <c r="B360" i="4" s="1"/>
  <c r="K350" i="4"/>
  <c r="K346" i="4" s="1"/>
  <c r="J350" i="4"/>
  <c r="J346" i="4" s="1"/>
  <c r="I350" i="4"/>
  <c r="I346" i="4" s="1"/>
  <c r="H350" i="4"/>
  <c r="H346" i="4" s="1"/>
  <c r="G350" i="4"/>
  <c r="G346" i="4" s="1"/>
  <c r="F350" i="4"/>
  <c r="F346" i="4" s="1"/>
  <c r="E350" i="4"/>
  <c r="E346" i="4" s="1"/>
  <c r="D350" i="4"/>
  <c r="D346" i="4" s="1"/>
  <c r="C350" i="4"/>
  <c r="C346" i="4" s="1"/>
  <c r="B350" i="4"/>
  <c r="B346" i="4" s="1"/>
  <c r="K336" i="4"/>
  <c r="K332" i="4" s="1"/>
  <c r="J336" i="4"/>
  <c r="J332" i="4" s="1"/>
  <c r="I336" i="4"/>
  <c r="H336" i="4"/>
  <c r="G336" i="4"/>
  <c r="G332" i="4" s="1"/>
  <c r="F336" i="4"/>
  <c r="F332" i="4" s="1"/>
  <c r="E336" i="4"/>
  <c r="E332" i="4" s="1"/>
  <c r="D336" i="4"/>
  <c r="D332" i="4" s="1"/>
  <c r="C336" i="4"/>
  <c r="C332" i="4" s="1"/>
  <c r="B336" i="4"/>
  <c r="B332" i="4" s="1"/>
  <c r="I332" i="4"/>
  <c r="H332" i="4"/>
  <c r="C322" i="4"/>
  <c r="C318" i="4" s="1"/>
  <c r="D322" i="4"/>
  <c r="D318" i="4" s="1"/>
  <c r="E322" i="4"/>
  <c r="E318" i="4" s="1"/>
  <c r="F322" i="4"/>
  <c r="F318" i="4" s="1"/>
  <c r="G322" i="4"/>
  <c r="G318" i="4" s="1"/>
  <c r="H322" i="4"/>
  <c r="H318" i="4" s="1"/>
  <c r="I322" i="4"/>
  <c r="I318" i="4" s="1"/>
  <c r="J322" i="4"/>
  <c r="J318" i="4" s="1"/>
  <c r="K322" i="4"/>
  <c r="K318" i="4" s="1"/>
  <c r="B322" i="4"/>
  <c r="B318" i="4" s="1"/>
  <c r="C308" i="4"/>
  <c r="C304" i="4" s="1"/>
  <c r="D308" i="4"/>
  <c r="D304" i="4" s="1"/>
  <c r="E308" i="4"/>
  <c r="E304" i="4" s="1"/>
  <c r="F308" i="4"/>
  <c r="F304" i="4" s="1"/>
  <c r="G308" i="4"/>
  <c r="G304" i="4" s="1"/>
  <c r="H308" i="4"/>
  <c r="H304" i="4" s="1"/>
  <c r="I308" i="4"/>
  <c r="I304" i="4" s="1"/>
  <c r="J308" i="4"/>
  <c r="J304" i="4" s="1"/>
  <c r="K308" i="4"/>
  <c r="K304" i="4" s="1"/>
  <c r="B308" i="4"/>
  <c r="B304" i="4" s="1"/>
  <c r="C293" i="4"/>
  <c r="C289" i="4" s="1"/>
  <c r="D293" i="4"/>
  <c r="D289" i="4" s="1"/>
  <c r="E293" i="4"/>
  <c r="E289" i="4" s="1"/>
  <c r="F293" i="4"/>
  <c r="F289" i="4" s="1"/>
  <c r="G293" i="4"/>
  <c r="G289" i="4" s="1"/>
  <c r="H293" i="4"/>
  <c r="H289" i="4" s="1"/>
  <c r="I293" i="4"/>
  <c r="I289" i="4" s="1"/>
  <c r="J293" i="4"/>
  <c r="J289" i="4" s="1"/>
  <c r="K293" i="4"/>
  <c r="K289" i="4" s="1"/>
  <c r="B293" i="4"/>
  <c r="B289" i="4" s="1"/>
  <c r="K285" i="4"/>
  <c r="K214" i="4" s="1"/>
  <c r="K18" i="4" s="1"/>
  <c r="J285" i="4"/>
  <c r="I285" i="4"/>
  <c r="H285" i="4"/>
  <c r="G285" i="4"/>
  <c r="F285" i="4"/>
  <c r="E285" i="4"/>
  <c r="C278" i="4"/>
  <c r="C274" i="4" s="1"/>
  <c r="D278" i="4"/>
  <c r="D274" i="4" s="1"/>
  <c r="B278" i="4"/>
  <c r="B274" i="4" s="1"/>
  <c r="K278" i="4"/>
  <c r="K274" i="4" s="1"/>
  <c r="J278" i="4"/>
  <c r="J274" i="4" s="1"/>
  <c r="I278" i="4"/>
  <c r="I274" i="4" s="1"/>
  <c r="H278" i="4"/>
  <c r="H274" i="4" s="1"/>
  <c r="G278" i="4"/>
  <c r="G274" i="4" s="1"/>
  <c r="F278" i="4"/>
  <c r="F274" i="4" s="1"/>
  <c r="E278" i="4"/>
  <c r="E274" i="4" s="1"/>
  <c r="C264" i="4"/>
  <c r="C260" i="4" s="1"/>
  <c r="D264" i="4"/>
  <c r="D260" i="4" s="1"/>
  <c r="E264" i="4"/>
  <c r="E260" i="4" s="1"/>
  <c r="F264" i="4"/>
  <c r="F260" i="4" s="1"/>
  <c r="G264" i="4"/>
  <c r="G260" i="4" s="1"/>
  <c r="H264" i="4"/>
  <c r="H260" i="4" s="1"/>
  <c r="I264" i="4"/>
  <c r="I260" i="4" s="1"/>
  <c r="J264" i="4"/>
  <c r="J260" i="4" s="1"/>
  <c r="K264" i="4"/>
  <c r="K260" i="4" s="1"/>
  <c r="B264" i="4"/>
  <c r="B260" i="4" s="1"/>
  <c r="J257" i="4"/>
  <c r="I257" i="4"/>
  <c r="H257" i="4"/>
  <c r="G257" i="4"/>
  <c r="F257" i="4"/>
  <c r="E257" i="4"/>
  <c r="C250" i="4"/>
  <c r="C246" i="4" s="1"/>
  <c r="D250" i="4"/>
  <c r="D246" i="4" s="1"/>
  <c r="K250" i="4"/>
  <c r="K246" i="4" s="1"/>
  <c r="B250" i="4"/>
  <c r="B246" i="4" s="1"/>
  <c r="J252" i="4"/>
  <c r="J250" i="4" s="1"/>
  <c r="J246" i="4" s="1"/>
  <c r="I252" i="4"/>
  <c r="I250" i="4" s="1"/>
  <c r="I246" i="4" s="1"/>
  <c r="H252" i="4"/>
  <c r="H250" i="4" s="1"/>
  <c r="H246" i="4" s="1"/>
  <c r="G252" i="4"/>
  <c r="G250" i="4" s="1"/>
  <c r="G246" i="4" s="1"/>
  <c r="F252" i="4"/>
  <c r="F250" i="4" s="1"/>
  <c r="F246" i="4" s="1"/>
  <c r="E252" i="4"/>
  <c r="E250" i="4" s="1"/>
  <c r="E246" i="4" s="1"/>
  <c r="J243" i="4"/>
  <c r="J214" i="4" s="1"/>
  <c r="J18" i="4" s="1"/>
  <c r="I243" i="4"/>
  <c r="H243" i="4"/>
  <c r="H214" i="4" s="1"/>
  <c r="H18" i="4" s="1"/>
  <c r="G243" i="4"/>
  <c r="G214" i="4" s="1"/>
  <c r="F243" i="4"/>
  <c r="E243" i="4"/>
  <c r="C236" i="4"/>
  <c r="C232" i="4" s="1"/>
  <c r="D236" i="4"/>
  <c r="D232" i="4" s="1"/>
  <c r="K236" i="4"/>
  <c r="K232" i="4" s="1"/>
  <c r="B236" i="4"/>
  <c r="B232" i="4" s="1"/>
  <c r="J238" i="4"/>
  <c r="I238" i="4"/>
  <c r="H238" i="4"/>
  <c r="G238" i="4"/>
  <c r="F238" i="4"/>
  <c r="F236" i="4" s="1"/>
  <c r="F232" i="4" s="1"/>
  <c r="E238" i="4"/>
  <c r="E236" i="4" s="1"/>
  <c r="E232" i="4" s="1"/>
  <c r="F230" i="4"/>
  <c r="F215" i="4" s="1"/>
  <c r="E230" i="4"/>
  <c r="F229" i="4"/>
  <c r="F214" i="4" s="1"/>
  <c r="C222" i="4"/>
  <c r="D222" i="4"/>
  <c r="J222" i="4"/>
  <c r="K222" i="4"/>
  <c r="B222" i="4"/>
  <c r="G222" i="4"/>
  <c r="F225" i="4"/>
  <c r="E225" i="4"/>
  <c r="I222" i="4"/>
  <c r="H222" i="4"/>
  <c r="C193" i="4"/>
  <c r="C189" i="4" s="1"/>
  <c r="D193" i="4"/>
  <c r="D189" i="4" s="1"/>
  <c r="E193" i="4"/>
  <c r="E189" i="4" s="1"/>
  <c r="F193" i="4"/>
  <c r="F189" i="4" s="1"/>
  <c r="G193" i="4"/>
  <c r="G189" i="4" s="1"/>
  <c r="H193" i="4"/>
  <c r="H189" i="4" s="1"/>
  <c r="I193" i="4"/>
  <c r="I189" i="4" s="1"/>
  <c r="J193" i="4"/>
  <c r="J189" i="4" s="1"/>
  <c r="K193" i="4"/>
  <c r="K189" i="4" s="1"/>
  <c r="B193" i="4"/>
  <c r="B189" i="4" s="1"/>
  <c r="C179" i="4"/>
  <c r="C175" i="4" s="1"/>
  <c r="D179" i="4"/>
  <c r="D175" i="4" s="1"/>
  <c r="E179" i="4"/>
  <c r="E175" i="4" s="1"/>
  <c r="F179" i="4"/>
  <c r="F175" i="4" s="1"/>
  <c r="G179" i="4"/>
  <c r="G175" i="4" s="1"/>
  <c r="H179" i="4"/>
  <c r="H175" i="4" s="1"/>
  <c r="I179" i="4"/>
  <c r="I175" i="4" s="1"/>
  <c r="J179" i="4"/>
  <c r="J175" i="4" s="1"/>
  <c r="K179" i="4"/>
  <c r="K175" i="4" s="1"/>
  <c r="B179" i="4"/>
  <c r="B175" i="4" s="1"/>
  <c r="C165" i="4"/>
  <c r="C161" i="4" s="1"/>
  <c r="D165" i="4"/>
  <c r="D161" i="4" s="1"/>
  <c r="E165" i="4"/>
  <c r="E161" i="4" s="1"/>
  <c r="F165" i="4"/>
  <c r="F161" i="4" s="1"/>
  <c r="G165" i="4"/>
  <c r="G161" i="4" s="1"/>
  <c r="H165" i="4"/>
  <c r="H161" i="4" s="1"/>
  <c r="I165" i="4"/>
  <c r="I161" i="4" s="1"/>
  <c r="J165" i="4"/>
  <c r="J161" i="4" s="1"/>
  <c r="K165" i="4"/>
  <c r="K161" i="4" s="1"/>
  <c r="B165" i="4"/>
  <c r="B161" i="4" s="1"/>
  <c r="C151" i="4"/>
  <c r="C147" i="4" s="1"/>
  <c r="D151" i="4"/>
  <c r="D147" i="4" s="1"/>
  <c r="E151" i="4"/>
  <c r="E147" i="4" s="1"/>
  <c r="F151" i="4"/>
  <c r="F147" i="4" s="1"/>
  <c r="G151" i="4"/>
  <c r="G147" i="4" s="1"/>
  <c r="H151" i="4"/>
  <c r="H147" i="4" s="1"/>
  <c r="I151" i="4"/>
  <c r="I147" i="4" s="1"/>
  <c r="J151" i="4"/>
  <c r="J147" i="4" s="1"/>
  <c r="K151" i="4"/>
  <c r="K147" i="4" s="1"/>
  <c r="B151" i="4"/>
  <c r="B147" i="4" s="1"/>
  <c r="C136" i="4"/>
  <c r="C132" i="4" s="1"/>
  <c r="D136" i="4"/>
  <c r="D132" i="4" s="1"/>
  <c r="E136" i="4"/>
  <c r="E132" i="4" s="1"/>
  <c r="F136" i="4"/>
  <c r="F132" i="4" s="1"/>
  <c r="G136" i="4"/>
  <c r="G132" i="4" s="1"/>
  <c r="H136" i="4"/>
  <c r="H132" i="4" s="1"/>
  <c r="I136" i="4"/>
  <c r="I132" i="4" s="1"/>
  <c r="J136" i="4"/>
  <c r="J132" i="4" s="1"/>
  <c r="K136" i="4"/>
  <c r="K132" i="4" s="1"/>
  <c r="B136" i="4"/>
  <c r="B132" i="4" s="1"/>
  <c r="C106" i="4"/>
  <c r="C102" i="4" s="1"/>
  <c r="D106" i="4"/>
  <c r="D102" i="4" s="1"/>
  <c r="E106" i="4"/>
  <c r="E102" i="4" s="1"/>
  <c r="F106" i="4"/>
  <c r="F102" i="4" s="1"/>
  <c r="G106" i="4"/>
  <c r="G102" i="4" s="1"/>
  <c r="H106" i="4"/>
  <c r="H102" i="4" s="1"/>
  <c r="I106" i="4"/>
  <c r="I102" i="4" s="1"/>
  <c r="J106" i="4"/>
  <c r="J102" i="4" s="1"/>
  <c r="K106" i="4"/>
  <c r="K102" i="4" s="1"/>
  <c r="B106" i="4"/>
  <c r="B102" i="4" s="1"/>
  <c r="C90" i="4"/>
  <c r="C86" i="4" s="1"/>
  <c r="D86" i="4"/>
  <c r="E90" i="4"/>
  <c r="E86" i="4" s="1"/>
  <c r="F90" i="4"/>
  <c r="F86" i="4" s="1"/>
  <c r="G86" i="4"/>
  <c r="H90" i="4"/>
  <c r="H86" i="4" s="1"/>
  <c r="I90" i="4"/>
  <c r="I86" i="4" s="1"/>
  <c r="J90" i="4"/>
  <c r="J86" i="4" s="1"/>
  <c r="K90" i="4"/>
  <c r="K86" i="4" s="1"/>
  <c r="B90" i="4"/>
  <c r="B86" i="4" s="1"/>
  <c r="F83" i="4"/>
  <c r="E83" i="4"/>
  <c r="G82" i="4"/>
  <c r="G35" i="4" s="1"/>
  <c r="C75" i="4"/>
  <c r="C71" i="4" s="1"/>
  <c r="D75" i="4"/>
  <c r="D71" i="4" s="1"/>
  <c r="H75" i="4"/>
  <c r="H71" i="4" s="1"/>
  <c r="I75" i="4"/>
  <c r="I71" i="4" s="1"/>
  <c r="J75" i="4"/>
  <c r="J71" i="4" s="1"/>
  <c r="K75" i="4"/>
  <c r="K71" i="4" s="1"/>
  <c r="B75" i="4"/>
  <c r="B71" i="4" s="1"/>
  <c r="F78" i="4"/>
  <c r="E78" i="4"/>
  <c r="G77" i="4"/>
  <c r="C57" i="4"/>
  <c r="D61" i="4"/>
  <c r="E61" i="4"/>
  <c r="E57" i="4" s="1"/>
  <c r="F61" i="4"/>
  <c r="F57" i="4" s="1"/>
  <c r="G61" i="4"/>
  <c r="H61" i="4"/>
  <c r="H57" i="4" s="1"/>
  <c r="I61" i="4"/>
  <c r="I57" i="4" s="1"/>
  <c r="J61" i="4"/>
  <c r="J57" i="4" s="1"/>
  <c r="K61" i="4"/>
  <c r="K57" i="4" s="1"/>
  <c r="E47" i="4"/>
  <c r="H47" i="4"/>
  <c r="I47" i="4"/>
  <c r="J47" i="4"/>
  <c r="K47" i="4"/>
  <c r="C47" i="4"/>
  <c r="B47" i="4"/>
  <c r="I214" i="4" l="1"/>
  <c r="I18" i="4" s="1"/>
  <c r="I508" i="4"/>
  <c r="I518" i="4"/>
  <c r="I504" i="4" s="1"/>
  <c r="J662" i="4"/>
  <c r="J644" i="4" s="1"/>
  <c r="J648" i="4"/>
  <c r="E224" i="4"/>
  <c r="E210" i="4"/>
  <c r="B518" i="4"/>
  <c r="B504" i="4" s="1"/>
  <c r="B508" i="4"/>
  <c r="C662" i="4"/>
  <c r="C644" i="4" s="1"/>
  <c r="C648" i="4"/>
  <c r="K662" i="4"/>
  <c r="K644" i="4" s="1"/>
  <c r="K648" i="4"/>
  <c r="E77" i="4"/>
  <c r="E31" i="4"/>
  <c r="E14" i="4" s="1"/>
  <c r="C518" i="4"/>
  <c r="C504" i="4" s="1"/>
  <c r="C508" i="4"/>
  <c r="K518" i="4"/>
  <c r="K504" i="4" s="1"/>
  <c r="K508" i="4"/>
  <c r="D662" i="4"/>
  <c r="D644" i="4" s="1"/>
  <c r="D648" i="4"/>
  <c r="E954" i="4"/>
  <c r="E940" i="4" s="1"/>
  <c r="E944" i="4"/>
  <c r="J43" i="4"/>
  <c r="J24" i="4" s="1"/>
  <c r="J28" i="4"/>
  <c r="F77" i="4"/>
  <c r="F31" i="4"/>
  <c r="B218" i="4"/>
  <c r="B203" i="4" s="1"/>
  <c r="B207" i="4"/>
  <c r="D508" i="4"/>
  <c r="E662" i="4"/>
  <c r="E644" i="4" s="1"/>
  <c r="E648" i="4"/>
  <c r="F954" i="4"/>
  <c r="F940" i="4" s="1"/>
  <c r="F944" i="4"/>
  <c r="G75" i="4"/>
  <c r="G30" i="4"/>
  <c r="G13" i="4" s="1"/>
  <c r="J518" i="4"/>
  <c r="J504" i="4" s="1"/>
  <c r="J508" i="4"/>
  <c r="F224" i="4"/>
  <c r="F210" i="4"/>
  <c r="G218" i="4"/>
  <c r="G18" i="4"/>
  <c r="E518" i="4"/>
  <c r="E504" i="4" s="1"/>
  <c r="E508" i="4"/>
  <c r="F662" i="4"/>
  <c r="F644" i="4" s="1"/>
  <c r="F648" i="4"/>
  <c r="J218" i="4"/>
  <c r="G236" i="4"/>
  <c r="G232" i="4" s="1"/>
  <c r="G209" i="4"/>
  <c r="F518" i="4"/>
  <c r="F504" i="4" s="1"/>
  <c r="F508" i="4"/>
  <c r="G662" i="4"/>
  <c r="G644" i="4" s="1"/>
  <c r="G648" i="4"/>
  <c r="H940" i="4"/>
  <c r="H944" i="4"/>
  <c r="J236" i="4"/>
  <c r="J232" i="4" s="1"/>
  <c r="J209" i="4"/>
  <c r="J13" i="4" s="1"/>
  <c r="B644" i="4"/>
  <c r="B648" i="4"/>
  <c r="C954" i="4"/>
  <c r="C940" i="4" s="1"/>
  <c r="C944" i="4"/>
  <c r="K954" i="4"/>
  <c r="K940" i="4" s="1"/>
  <c r="K944" i="4"/>
  <c r="C28" i="4"/>
  <c r="E229" i="4"/>
  <c r="E214" i="4" s="1"/>
  <c r="E215" i="4"/>
  <c r="K43" i="4"/>
  <c r="K24" i="4" s="1"/>
  <c r="K28" i="4"/>
  <c r="G57" i="4"/>
  <c r="G28" i="4"/>
  <c r="H43" i="4"/>
  <c r="H24" i="4" s="1"/>
  <c r="H28" i="4"/>
  <c r="F43" i="4"/>
  <c r="F82" i="4"/>
  <c r="F35" i="4" s="1"/>
  <c r="F18" i="4" s="1"/>
  <c r="F36" i="4"/>
  <c r="F19" i="4" s="1"/>
  <c r="H218" i="4"/>
  <c r="D218" i="4"/>
  <c r="D203" i="4" s="1"/>
  <c r="D207" i="4"/>
  <c r="H236" i="4"/>
  <c r="H232" i="4" s="1"/>
  <c r="H209" i="4"/>
  <c r="H13" i="4" s="1"/>
  <c r="D518" i="4"/>
  <c r="D504" i="4" s="1"/>
  <c r="G518" i="4"/>
  <c r="G504" i="4" s="1"/>
  <c r="G508" i="4"/>
  <c r="H662" i="4"/>
  <c r="H644" i="4" s="1"/>
  <c r="H648" i="4"/>
  <c r="I940" i="4"/>
  <c r="I944" i="4"/>
  <c r="B43" i="4"/>
  <c r="B24" i="4" s="1"/>
  <c r="B28" i="4"/>
  <c r="D954" i="4"/>
  <c r="D940" i="4" s="1"/>
  <c r="D944" i="4"/>
  <c r="I43" i="4"/>
  <c r="I24" i="4" s="1"/>
  <c r="I28" i="4"/>
  <c r="K218" i="4"/>
  <c r="K203" i="4" s="1"/>
  <c r="K207" i="4"/>
  <c r="G954" i="4"/>
  <c r="G940" i="4" s="1"/>
  <c r="G944" i="4"/>
  <c r="E82" i="4"/>
  <c r="E35" i="4" s="1"/>
  <c r="E18" i="4" s="1"/>
  <c r="E36" i="4"/>
  <c r="E43" i="4"/>
  <c r="D57" i="4"/>
  <c r="D24" i="4" s="1"/>
  <c r="D28" i="4"/>
  <c r="I218" i="4"/>
  <c r="I203" i="4" s="1"/>
  <c r="C218" i="4"/>
  <c r="C203" i="4" s="1"/>
  <c r="C207" i="4"/>
  <c r="I236" i="4"/>
  <c r="I232" i="4" s="1"/>
  <c r="I209" i="4"/>
  <c r="I13" i="4" s="1"/>
  <c r="H504" i="4"/>
  <c r="H508" i="4"/>
  <c r="I662" i="4"/>
  <c r="I644" i="4" s="1"/>
  <c r="I648" i="4"/>
  <c r="B954" i="4"/>
  <c r="B940" i="4" s="1"/>
  <c r="B944" i="4"/>
  <c r="J954" i="4"/>
  <c r="J940" i="4" s="1"/>
  <c r="J944" i="4"/>
  <c r="G71" i="4"/>
  <c r="K11" i="4" l="1"/>
  <c r="C11" i="4"/>
  <c r="H207" i="4"/>
  <c r="H11" i="4" s="1"/>
  <c r="D7" i="4"/>
  <c r="J207" i="4"/>
  <c r="I7" i="4"/>
  <c r="J203" i="4"/>
  <c r="J7" i="4" s="1"/>
  <c r="G207" i="4"/>
  <c r="G11" i="4" s="1"/>
  <c r="F75" i="4"/>
  <c r="F30" i="4"/>
  <c r="F13" i="4" s="1"/>
  <c r="G203" i="4"/>
  <c r="J11" i="4"/>
  <c r="E19" i="4"/>
  <c r="H203" i="4"/>
  <c r="H7" i="4" s="1"/>
  <c r="G24" i="4"/>
  <c r="G7" i="4" s="1"/>
  <c r="F222" i="4"/>
  <c r="F209" i="4"/>
  <c r="E75" i="4"/>
  <c r="E30" i="4"/>
  <c r="E222" i="4"/>
  <c r="E209" i="4"/>
  <c r="I207" i="4"/>
  <c r="I11" i="4" s="1"/>
  <c r="B11" i="4"/>
  <c r="K7" i="4"/>
  <c r="B7" i="4"/>
  <c r="D11" i="4"/>
  <c r="F14" i="4"/>
  <c r="B18" i="3"/>
  <c r="B17" i="3" s="1"/>
  <c r="C18" i="3"/>
  <c r="C17" i="3" s="1"/>
  <c r="D18" i="3"/>
  <c r="E18" i="3"/>
  <c r="F18" i="3"/>
  <c r="F17" i="3" s="1"/>
  <c r="G18" i="3"/>
  <c r="G17" i="3" s="1"/>
  <c r="H18" i="3"/>
  <c r="I18" i="3"/>
  <c r="J18" i="3"/>
  <c r="J17" i="3" s="1"/>
  <c r="K18" i="3"/>
  <c r="K17" i="3" s="1"/>
  <c r="B19" i="3"/>
  <c r="C19" i="3"/>
  <c r="D19" i="3"/>
  <c r="D17" i="3" s="1"/>
  <c r="E19" i="3"/>
  <c r="E17" i="3" s="1"/>
  <c r="F19" i="3"/>
  <c r="G19" i="3"/>
  <c r="H19" i="3"/>
  <c r="H17" i="3" s="1"/>
  <c r="I19" i="3"/>
  <c r="I17" i="3" s="1"/>
  <c r="J19" i="3"/>
  <c r="K19" i="3"/>
  <c r="B20" i="3"/>
  <c r="C20" i="3"/>
  <c r="D20" i="3"/>
  <c r="E20" i="3"/>
  <c r="F20" i="3"/>
  <c r="G20" i="3"/>
  <c r="H20" i="3"/>
  <c r="I20" i="3"/>
  <c r="J20" i="3"/>
  <c r="K20" i="3"/>
  <c r="B21" i="3"/>
  <c r="C21" i="3"/>
  <c r="D21" i="3"/>
  <c r="E21" i="3"/>
  <c r="F21" i="3"/>
  <c r="G21" i="3"/>
  <c r="H21" i="3"/>
  <c r="I21" i="3"/>
  <c r="J21" i="3"/>
  <c r="K21" i="3"/>
  <c r="B22" i="3"/>
  <c r="C22" i="3"/>
  <c r="D22" i="3"/>
  <c r="E22" i="3"/>
  <c r="F22" i="3"/>
  <c r="G22" i="3"/>
  <c r="H22" i="3"/>
  <c r="I22" i="3"/>
  <c r="J22" i="3"/>
  <c r="K22" i="3"/>
  <c r="B15" i="3"/>
  <c r="C15" i="3"/>
  <c r="D15" i="3"/>
  <c r="E15" i="3"/>
  <c r="F15" i="3"/>
  <c r="G15" i="3"/>
  <c r="H15" i="3"/>
  <c r="I15" i="3"/>
  <c r="J15" i="3"/>
  <c r="K15" i="3"/>
  <c r="E218" i="4" l="1"/>
  <c r="E203" i="4" s="1"/>
  <c r="E207" i="4"/>
  <c r="E71" i="4"/>
  <c r="E24" i="4" s="1"/>
  <c r="E7" i="4" s="1"/>
  <c r="E28" i="4"/>
  <c r="E11" i="4" s="1"/>
  <c r="F28" i="4"/>
  <c r="F71" i="4"/>
  <c r="F24" i="4" s="1"/>
  <c r="E13" i="4"/>
  <c r="F218" i="4"/>
  <c r="F203" i="4" s="1"/>
  <c r="F207" i="4"/>
  <c r="C592" i="3"/>
  <c r="C587" i="3" s="1"/>
  <c r="D592" i="3"/>
  <c r="D587" i="3" s="1"/>
  <c r="E592" i="3"/>
  <c r="F592" i="3"/>
  <c r="F587" i="3" s="1"/>
  <c r="G592" i="3"/>
  <c r="G587" i="3" s="1"/>
  <c r="H592" i="3"/>
  <c r="H587" i="3" s="1"/>
  <c r="I592" i="3"/>
  <c r="I587" i="3" s="1"/>
  <c r="J592" i="3"/>
  <c r="K592" i="3"/>
  <c r="K587" i="3" s="1"/>
  <c r="B592" i="3"/>
  <c r="B587" i="3" s="1"/>
  <c r="E587" i="3"/>
  <c r="J587" i="3"/>
  <c r="F7" i="4" l="1"/>
  <c r="F11" i="4"/>
  <c r="C519" i="3"/>
  <c r="C514" i="3" s="1"/>
  <c r="D519" i="3"/>
  <c r="D514" i="3" s="1"/>
  <c r="E519" i="3"/>
  <c r="E514" i="3" s="1"/>
  <c r="F519" i="3"/>
  <c r="F514" i="3" s="1"/>
  <c r="G519" i="3"/>
  <c r="G514" i="3" s="1"/>
  <c r="H519" i="3"/>
  <c r="H514" i="3" s="1"/>
  <c r="I519" i="3"/>
  <c r="I514" i="3" s="1"/>
  <c r="J519" i="3"/>
  <c r="J514" i="3" s="1"/>
  <c r="K519" i="3"/>
  <c r="K514" i="3" s="1"/>
  <c r="B519" i="3"/>
  <c r="B514" i="3" s="1"/>
  <c r="C337" i="3" l="1"/>
  <c r="C332" i="3" s="1"/>
  <c r="D337" i="3"/>
  <c r="D332" i="3" s="1"/>
  <c r="E337" i="3"/>
  <c r="F337" i="3"/>
  <c r="F332" i="3" s="1"/>
  <c r="G337" i="3"/>
  <c r="G332" i="3" s="1"/>
  <c r="H337" i="3"/>
  <c r="I337" i="3"/>
  <c r="I332" i="3" s="1"/>
  <c r="J337" i="3"/>
  <c r="J332" i="3" s="1"/>
  <c r="K337" i="3"/>
  <c r="K332" i="3" s="1"/>
  <c r="B337" i="3"/>
  <c r="B332" i="3" s="1"/>
  <c r="E332" i="3"/>
  <c r="H332" i="3"/>
  <c r="C99" i="3"/>
  <c r="C94" i="3" s="1"/>
  <c r="D99" i="3"/>
  <c r="D94" i="3" s="1"/>
  <c r="E99" i="3"/>
  <c r="E94" i="3" s="1"/>
  <c r="F99" i="3"/>
  <c r="F94" i="3" s="1"/>
  <c r="G99" i="3"/>
  <c r="G94" i="3" s="1"/>
  <c r="H99" i="3"/>
  <c r="H94" i="3" s="1"/>
  <c r="I99" i="3"/>
  <c r="I94" i="3" s="1"/>
  <c r="J99" i="3"/>
  <c r="J94" i="3" s="1"/>
  <c r="K99" i="3"/>
  <c r="K94" i="3" s="1"/>
  <c r="B99" i="3"/>
  <c r="B94" i="3" s="1"/>
  <c r="C274" i="3" l="1"/>
  <c r="C269" i="3" s="1"/>
  <c r="D274" i="3"/>
  <c r="D269" i="3" s="1"/>
  <c r="E274" i="3"/>
  <c r="E269" i="3" s="1"/>
  <c r="F274" i="3"/>
  <c r="F269" i="3" s="1"/>
  <c r="G274" i="3"/>
  <c r="G269" i="3" s="1"/>
  <c r="H274" i="3"/>
  <c r="I274" i="3"/>
  <c r="I269" i="3" s="1"/>
  <c r="J274" i="3"/>
  <c r="J269" i="3" s="1"/>
  <c r="K274" i="3"/>
  <c r="K269" i="3" s="1"/>
  <c r="B274" i="3"/>
  <c r="B269" i="3" s="1"/>
  <c r="H269" i="3"/>
  <c r="K203" i="3" l="1"/>
  <c r="J203" i="3"/>
  <c r="I203" i="3"/>
  <c r="H203" i="3"/>
  <c r="G203" i="3"/>
  <c r="F203" i="3"/>
  <c r="E203" i="3"/>
  <c r="D203" i="3"/>
  <c r="C203" i="3"/>
  <c r="B203" i="3"/>
  <c r="J183" i="3"/>
  <c r="J181" i="3" s="1"/>
  <c r="J176" i="3" s="1"/>
  <c r="I183" i="3"/>
  <c r="I181" i="3" s="1"/>
  <c r="I176" i="3" s="1"/>
  <c r="H183" i="3"/>
  <c r="H181" i="3" s="1"/>
  <c r="H176" i="3" s="1"/>
  <c r="G183" i="3"/>
  <c r="G181" i="3" s="1"/>
  <c r="G176" i="3" s="1"/>
  <c r="F183" i="3"/>
  <c r="F181" i="3" s="1"/>
  <c r="F176" i="3" s="1"/>
  <c r="E183" i="3"/>
  <c r="E181" i="3" s="1"/>
  <c r="E176" i="3" s="1"/>
  <c r="K181" i="3"/>
  <c r="K176" i="3" s="1"/>
  <c r="D181" i="3"/>
  <c r="D176" i="3" s="1"/>
  <c r="C181" i="3"/>
  <c r="C176" i="3" s="1"/>
  <c r="B181" i="3"/>
  <c r="B176" i="3" s="1"/>
  <c r="J173" i="3"/>
  <c r="J171" i="3" s="1"/>
  <c r="J166" i="3" s="1"/>
  <c r="I173" i="3"/>
  <c r="I171" i="3" s="1"/>
  <c r="I166" i="3" s="1"/>
  <c r="H173" i="3"/>
  <c r="H171" i="3" s="1"/>
  <c r="H166" i="3" s="1"/>
  <c r="G173" i="3"/>
  <c r="G171" i="3" s="1"/>
  <c r="G166" i="3" s="1"/>
  <c r="F173" i="3"/>
  <c r="F171" i="3" s="1"/>
  <c r="F166" i="3" s="1"/>
  <c r="E173" i="3"/>
  <c r="E171" i="3" s="1"/>
  <c r="E166" i="3" s="1"/>
  <c r="D173" i="3"/>
  <c r="D171" i="3" s="1"/>
  <c r="D166" i="3" s="1"/>
  <c r="C173" i="3"/>
  <c r="C171" i="3" s="1"/>
  <c r="C166" i="3" s="1"/>
  <c r="B173" i="3"/>
  <c r="B171" i="3" s="1"/>
  <c r="B166" i="3" s="1"/>
  <c r="K171" i="3"/>
  <c r="K166" i="3" s="1"/>
  <c r="G164" i="3"/>
  <c r="G163" i="3" s="1"/>
  <c r="G161" i="3" s="1"/>
  <c r="G156" i="3" s="1"/>
  <c r="F164" i="3"/>
  <c r="F163" i="3" s="1"/>
  <c r="F161" i="3" s="1"/>
  <c r="F156" i="3" s="1"/>
  <c r="E164" i="3"/>
  <c r="E163" i="3" s="1"/>
  <c r="E161" i="3" s="1"/>
  <c r="E156" i="3" s="1"/>
  <c r="J163" i="3"/>
  <c r="J161" i="3" s="1"/>
  <c r="J156" i="3" s="1"/>
  <c r="I163" i="3"/>
  <c r="I161" i="3" s="1"/>
  <c r="I156" i="3" s="1"/>
  <c r="H163" i="3"/>
  <c r="H161" i="3" s="1"/>
  <c r="H156" i="3" s="1"/>
  <c r="D163" i="3"/>
  <c r="D161" i="3" s="1"/>
  <c r="D156" i="3" s="1"/>
  <c r="C163" i="3"/>
  <c r="C161" i="3" s="1"/>
  <c r="C156" i="3" s="1"/>
  <c r="B163" i="3"/>
  <c r="B161" i="3" s="1"/>
  <c r="B156" i="3" s="1"/>
  <c r="K161" i="3"/>
  <c r="K156" i="3" s="1"/>
  <c r="F57" i="3"/>
  <c r="F56" i="3" s="1"/>
  <c r="F54" i="3" s="1"/>
  <c r="F49" i="3" s="1"/>
  <c r="E57" i="3"/>
  <c r="E56" i="3" s="1"/>
  <c r="E54" i="3" s="1"/>
  <c r="E49" i="3" s="1"/>
  <c r="G56" i="3"/>
  <c r="G54" i="3" s="1"/>
  <c r="G49" i="3" s="1"/>
  <c r="K54" i="3"/>
  <c r="K49" i="3" s="1"/>
  <c r="J54" i="3"/>
  <c r="J49" i="3" s="1"/>
  <c r="I54" i="3"/>
  <c r="I49" i="3" s="1"/>
  <c r="H54" i="3"/>
  <c r="H49" i="3" s="1"/>
  <c r="D54" i="3"/>
  <c r="D49" i="3" s="1"/>
  <c r="C54" i="3"/>
  <c r="C49" i="3" s="1"/>
  <c r="B54" i="3"/>
  <c r="B49" i="3" s="1"/>
  <c r="C627" i="3" l="1"/>
  <c r="D627" i="3"/>
  <c r="E627" i="3"/>
  <c r="F627" i="3"/>
  <c r="G627" i="3"/>
  <c r="H627" i="3"/>
  <c r="I627" i="3"/>
  <c r="J627" i="3"/>
  <c r="K627" i="3"/>
  <c r="B627" i="3"/>
  <c r="C457" i="3"/>
  <c r="C452" i="3" s="1"/>
  <c r="D457" i="3"/>
  <c r="D452" i="3" s="1"/>
  <c r="E457" i="3"/>
  <c r="E452" i="3" s="1"/>
  <c r="F457" i="3"/>
  <c r="F452" i="3" s="1"/>
  <c r="G457" i="3"/>
  <c r="G452" i="3" s="1"/>
  <c r="H457" i="3"/>
  <c r="H452" i="3" s="1"/>
  <c r="I457" i="3"/>
  <c r="I452" i="3" s="1"/>
  <c r="J457" i="3"/>
  <c r="J452" i="3" s="1"/>
  <c r="K457" i="3"/>
  <c r="K452" i="3" s="1"/>
  <c r="B457" i="3"/>
  <c r="B452" i="3" s="1"/>
  <c r="C447" i="3"/>
  <c r="C442" i="3" s="1"/>
  <c r="D447" i="3"/>
  <c r="D442" i="3" s="1"/>
  <c r="E447" i="3"/>
  <c r="E442" i="3" s="1"/>
  <c r="F447" i="3"/>
  <c r="F442" i="3" s="1"/>
  <c r="G447" i="3"/>
  <c r="G442" i="3" s="1"/>
  <c r="H447" i="3"/>
  <c r="H442" i="3" s="1"/>
  <c r="I447" i="3"/>
  <c r="I442" i="3" s="1"/>
  <c r="J447" i="3"/>
  <c r="J442" i="3" s="1"/>
  <c r="K447" i="3"/>
  <c r="K442" i="3" s="1"/>
  <c r="B447" i="3"/>
  <c r="B442" i="3" s="1"/>
  <c r="C437" i="3"/>
  <c r="C432" i="3" s="1"/>
  <c r="D437" i="3"/>
  <c r="D432" i="3" s="1"/>
  <c r="E437" i="3"/>
  <c r="F437" i="3"/>
  <c r="F432" i="3" s="1"/>
  <c r="G437" i="3"/>
  <c r="G432" i="3" s="1"/>
  <c r="H437" i="3"/>
  <c r="H432" i="3" s="1"/>
  <c r="I437" i="3"/>
  <c r="I432" i="3" s="1"/>
  <c r="J437" i="3"/>
  <c r="J432" i="3" s="1"/>
  <c r="K437" i="3"/>
  <c r="K432" i="3" s="1"/>
  <c r="B437" i="3"/>
  <c r="B432" i="3" s="1"/>
  <c r="E432" i="3"/>
  <c r="C427" i="3"/>
  <c r="C422" i="3" s="1"/>
  <c r="D427" i="3"/>
  <c r="D422" i="3" s="1"/>
  <c r="E427" i="3"/>
  <c r="E422" i="3" s="1"/>
  <c r="F427" i="3"/>
  <c r="F422" i="3" s="1"/>
  <c r="G427" i="3"/>
  <c r="G422" i="3" s="1"/>
  <c r="H427" i="3"/>
  <c r="H422" i="3" s="1"/>
  <c r="I427" i="3"/>
  <c r="J427" i="3"/>
  <c r="J422" i="3" s="1"/>
  <c r="K427" i="3"/>
  <c r="K422" i="3" s="1"/>
  <c r="B427" i="3"/>
  <c r="B422" i="3" s="1"/>
  <c r="I422" i="3"/>
  <c r="C153" i="3" l="1"/>
  <c r="D153" i="3"/>
  <c r="E153" i="3"/>
  <c r="F153" i="3"/>
  <c r="G153" i="3"/>
  <c r="H153" i="3"/>
  <c r="I153" i="3"/>
  <c r="J153" i="3"/>
  <c r="K153" i="3"/>
  <c r="B153" i="3"/>
  <c r="C152" i="3"/>
  <c r="D152" i="3"/>
  <c r="D150" i="3" s="1"/>
  <c r="E152" i="3"/>
  <c r="F152" i="3"/>
  <c r="G152" i="3"/>
  <c r="H152" i="3"/>
  <c r="H150" i="3" s="1"/>
  <c r="I152" i="3"/>
  <c r="J152" i="3"/>
  <c r="K152" i="3"/>
  <c r="B152" i="3"/>
  <c r="B150" i="3" s="1"/>
  <c r="C149" i="3"/>
  <c r="D149" i="3"/>
  <c r="E149" i="3"/>
  <c r="F149" i="3"/>
  <c r="G149" i="3"/>
  <c r="H149" i="3"/>
  <c r="I149" i="3"/>
  <c r="J149" i="3"/>
  <c r="K149" i="3"/>
  <c r="B149" i="3"/>
  <c r="C148" i="3"/>
  <c r="D148" i="3"/>
  <c r="E148" i="3"/>
  <c r="F148" i="3"/>
  <c r="G148" i="3"/>
  <c r="H148" i="3"/>
  <c r="I148" i="3"/>
  <c r="J148" i="3"/>
  <c r="K148" i="3"/>
  <c r="B148" i="3"/>
  <c r="C147" i="3"/>
  <c r="D147" i="3"/>
  <c r="E147" i="3"/>
  <c r="F147" i="3"/>
  <c r="G147" i="3"/>
  <c r="H147" i="3"/>
  <c r="I147" i="3"/>
  <c r="J147" i="3"/>
  <c r="K147" i="3"/>
  <c r="B147" i="3"/>
  <c r="C146" i="3"/>
  <c r="D146" i="3"/>
  <c r="E146" i="3"/>
  <c r="F146" i="3"/>
  <c r="G146" i="3"/>
  <c r="H146" i="3"/>
  <c r="H145" i="3" s="1"/>
  <c r="I146" i="3"/>
  <c r="J146" i="3"/>
  <c r="K146" i="3"/>
  <c r="B146" i="3"/>
  <c r="G150" i="3" l="1"/>
  <c r="G145" i="3" s="1"/>
  <c r="B145" i="3"/>
  <c r="D145" i="3"/>
  <c r="K150" i="3"/>
  <c r="K145" i="3" s="1"/>
  <c r="C150" i="3"/>
  <c r="C145" i="3" s="1"/>
  <c r="I150" i="3"/>
  <c r="I145" i="3" s="1"/>
  <c r="E150" i="3"/>
  <c r="E145" i="3" s="1"/>
  <c r="J150" i="3"/>
  <c r="J145" i="3" s="1"/>
  <c r="F150" i="3"/>
  <c r="F145" i="3" s="1"/>
  <c r="C25" i="3"/>
  <c r="D25" i="3"/>
  <c r="E25" i="3"/>
  <c r="F25" i="3"/>
  <c r="G25" i="3"/>
  <c r="H25" i="3"/>
  <c r="I25" i="3"/>
  <c r="J25" i="3"/>
  <c r="K25" i="3"/>
  <c r="C24" i="3"/>
  <c r="D24" i="3"/>
  <c r="E24" i="3"/>
  <c r="F24" i="3"/>
  <c r="G24" i="3"/>
  <c r="H24" i="3"/>
  <c r="I24" i="3"/>
  <c r="J24" i="3"/>
  <c r="K24" i="3"/>
  <c r="B24" i="3"/>
  <c r="I34" i="3"/>
  <c r="J34" i="3"/>
  <c r="K34" i="3"/>
  <c r="C417" i="3" l="1"/>
  <c r="C412" i="3" s="1"/>
  <c r="D417" i="3"/>
  <c r="D412" i="3" s="1"/>
  <c r="E417" i="3"/>
  <c r="F417" i="3"/>
  <c r="F412" i="3" s="1"/>
  <c r="G417" i="3"/>
  <c r="G412" i="3" s="1"/>
  <c r="H417" i="3"/>
  <c r="H412" i="3" s="1"/>
  <c r="I417" i="3"/>
  <c r="I412" i="3" s="1"/>
  <c r="J417" i="3"/>
  <c r="J412" i="3" s="1"/>
  <c r="K417" i="3"/>
  <c r="K412" i="3" s="1"/>
  <c r="B417" i="3"/>
  <c r="B412" i="3" s="1"/>
  <c r="E412" i="3"/>
  <c r="C407" i="3" l="1"/>
  <c r="C402" i="3" s="1"/>
  <c r="D407" i="3"/>
  <c r="D402" i="3" s="1"/>
  <c r="E407" i="3"/>
  <c r="F407" i="3"/>
  <c r="F402" i="3" s="1"/>
  <c r="G407" i="3"/>
  <c r="G402" i="3" s="1"/>
  <c r="H407" i="3"/>
  <c r="H402" i="3" s="1"/>
  <c r="I407" i="3"/>
  <c r="I402" i="3" s="1"/>
  <c r="J407" i="3"/>
  <c r="J402" i="3" s="1"/>
  <c r="K407" i="3"/>
  <c r="K402" i="3" s="1"/>
  <c r="B407" i="3"/>
  <c r="B402" i="3" s="1"/>
  <c r="E402" i="3"/>
  <c r="C397" i="3"/>
  <c r="C392" i="3" s="1"/>
  <c r="D397" i="3"/>
  <c r="D392" i="3" s="1"/>
  <c r="E397" i="3"/>
  <c r="F397" i="3"/>
  <c r="G397" i="3"/>
  <c r="G392" i="3" s="1"/>
  <c r="H397" i="3"/>
  <c r="H392" i="3" s="1"/>
  <c r="I397" i="3"/>
  <c r="I392" i="3" s="1"/>
  <c r="J397" i="3"/>
  <c r="J392" i="3" s="1"/>
  <c r="K397" i="3"/>
  <c r="K392" i="3" s="1"/>
  <c r="B397" i="3"/>
  <c r="B392" i="3" s="1"/>
  <c r="E392" i="3"/>
  <c r="F392" i="3"/>
  <c r="C387" i="3"/>
  <c r="C382" i="3" s="1"/>
  <c r="D387" i="3"/>
  <c r="D382" i="3" s="1"/>
  <c r="E387" i="3"/>
  <c r="E382" i="3" s="1"/>
  <c r="F387" i="3"/>
  <c r="F382" i="3" s="1"/>
  <c r="G387" i="3"/>
  <c r="G382" i="3" s="1"/>
  <c r="H387" i="3"/>
  <c r="H382" i="3" s="1"/>
  <c r="I387" i="3"/>
  <c r="I382" i="3" s="1"/>
  <c r="J387" i="3"/>
  <c r="J382" i="3" s="1"/>
  <c r="K387" i="3"/>
  <c r="K382" i="3" s="1"/>
  <c r="B387" i="3"/>
  <c r="B382" i="3" s="1"/>
  <c r="H34" i="3" l="1"/>
  <c r="I29" i="3"/>
  <c r="J29" i="3"/>
  <c r="K29" i="3"/>
  <c r="H29" i="3"/>
  <c r="C370" i="3" l="1"/>
  <c r="B670" i="3" l="1"/>
  <c r="C670" i="3"/>
  <c r="D670" i="3"/>
  <c r="E670" i="3"/>
  <c r="F670" i="3"/>
  <c r="G670" i="3"/>
  <c r="H670" i="3"/>
  <c r="I670" i="3"/>
  <c r="J670" i="3"/>
  <c r="K670" i="3"/>
  <c r="B671" i="3"/>
  <c r="C671" i="3"/>
  <c r="D671" i="3"/>
  <c r="E671" i="3"/>
  <c r="F671" i="3"/>
  <c r="G671" i="3"/>
  <c r="H671" i="3"/>
  <c r="I671" i="3"/>
  <c r="J671" i="3"/>
  <c r="K671" i="3"/>
  <c r="B672" i="3"/>
  <c r="C672" i="3"/>
  <c r="D672" i="3"/>
  <c r="E672" i="3"/>
  <c r="F672" i="3"/>
  <c r="G672" i="3"/>
  <c r="H672" i="3"/>
  <c r="I672" i="3"/>
  <c r="J672" i="3"/>
  <c r="K672" i="3"/>
  <c r="B673" i="3"/>
  <c r="C673" i="3"/>
  <c r="D673" i="3"/>
  <c r="E673" i="3"/>
  <c r="F673" i="3"/>
  <c r="G673" i="3"/>
  <c r="H673" i="3"/>
  <c r="I673" i="3"/>
  <c r="J673" i="3"/>
  <c r="K673" i="3"/>
  <c r="B674" i="3"/>
  <c r="C674" i="3"/>
  <c r="D674" i="3"/>
  <c r="E674" i="3"/>
  <c r="F674" i="3"/>
  <c r="G674" i="3"/>
  <c r="H674" i="3"/>
  <c r="I674" i="3"/>
  <c r="J674" i="3"/>
  <c r="K674" i="3"/>
  <c r="B676" i="3"/>
  <c r="C676" i="3"/>
  <c r="D676" i="3"/>
  <c r="E676" i="3"/>
  <c r="F676" i="3"/>
  <c r="G676" i="3"/>
  <c r="H676" i="3"/>
  <c r="I676" i="3"/>
  <c r="J676" i="3"/>
  <c r="K676" i="3"/>
  <c r="B677" i="3"/>
  <c r="C677" i="3"/>
  <c r="D677" i="3"/>
  <c r="E677" i="3"/>
  <c r="F677" i="3"/>
  <c r="G677" i="3"/>
  <c r="H677" i="3"/>
  <c r="I677" i="3"/>
  <c r="J677" i="3"/>
  <c r="K677" i="3"/>
  <c r="C669" i="3"/>
  <c r="D669" i="3"/>
  <c r="E669" i="3"/>
  <c r="F669" i="3"/>
  <c r="G669" i="3"/>
  <c r="H669" i="3"/>
  <c r="I669" i="3"/>
  <c r="J669" i="3"/>
  <c r="K669" i="3"/>
  <c r="B669" i="3"/>
  <c r="B463" i="3"/>
  <c r="C463" i="3"/>
  <c r="D463" i="3"/>
  <c r="E463" i="3"/>
  <c r="F463" i="3"/>
  <c r="G463" i="3"/>
  <c r="H463" i="3"/>
  <c r="I463" i="3"/>
  <c r="J463" i="3"/>
  <c r="K463" i="3"/>
  <c r="B464" i="3"/>
  <c r="C464" i="3"/>
  <c r="D464" i="3"/>
  <c r="E464" i="3"/>
  <c r="F464" i="3"/>
  <c r="G464" i="3"/>
  <c r="H464" i="3"/>
  <c r="I464" i="3"/>
  <c r="J464" i="3"/>
  <c r="K464" i="3"/>
  <c r="B465" i="3"/>
  <c r="C465" i="3"/>
  <c r="D465" i="3"/>
  <c r="E465" i="3"/>
  <c r="F465" i="3"/>
  <c r="G465" i="3"/>
  <c r="H465" i="3"/>
  <c r="I465" i="3"/>
  <c r="J465" i="3"/>
  <c r="K465" i="3"/>
  <c r="B466" i="3"/>
  <c r="C466" i="3"/>
  <c r="D466" i="3"/>
  <c r="E466" i="3"/>
  <c r="F466" i="3"/>
  <c r="G466" i="3"/>
  <c r="H466" i="3"/>
  <c r="I466" i="3"/>
  <c r="J466" i="3"/>
  <c r="K466" i="3"/>
  <c r="D469" i="3"/>
  <c r="E469" i="3"/>
  <c r="F469" i="3"/>
  <c r="B470" i="3"/>
  <c r="C470" i="3"/>
  <c r="D470" i="3"/>
  <c r="E470" i="3"/>
  <c r="F470" i="3"/>
  <c r="G470" i="3"/>
  <c r="H470" i="3"/>
  <c r="I470" i="3"/>
  <c r="J470" i="3"/>
  <c r="K470" i="3"/>
  <c r="B363" i="3"/>
  <c r="C363" i="3"/>
  <c r="D363" i="3"/>
  <c r="E363" i="3"/>
  <c r="F363" i="3"/>
  <c r="G363" i="3"/>
  <c r="H363" i="3"/>
  <c r="I363" i="3"/>
  <c r="J363" i="3"/>
  <c r="K363" i="3"/>
  <c r="B364" i="3"/>
  <c r="C364" i="3"/>
  <c r="D364" i="3"/>
  <c r="E364" i="3"/>
  <c r="F364" i="3"/>
  <c r="G364" i="3"/>
  <c r="H364" i="3"/>
  <c r="I364" i="3"/>
  <c r="J364" i="3"/>
  <c r="K364" i="3"/>
  <c r="B365" i="3"/>
  <c r="C365" i="3"/>
  <c r="D365" i="3"/>
  <c r="E365" i="3"/>
  <c r="F365" i="3"/>
  <c r="G365" i="3"/>
  <c r="H365" i="3"/>
  <c r="I365" i="3"/>
  <c r="J365" i="3"/>
  <c r="K365" i="3"/>
  <c r="B366" i="3"/>
  <c r="C366" i="3"/>
  <c r="D366" i="3"/>
  <c r="E366" i="3"/>
  <c r="F366" i="3"/>
  <c r="G366" i="3"/>
  <c r="H366" i="3"/>
  <c r="I366" i="3"/>
  <c r="J366" i="3"/>
  <c r="K366" i="3"/>
  <c r="B367" i="3"/>
  <c r="C367" i="3"/>
  <c r="D367" i="3"/>
  <c r="E367" i="3"/>
  <c r="F367" i="3"/>
  <c r="G367" i="3"/>
  <c r="H367" i="3"/>
  <c r="I367" i="3"/>
  <c r="J367" i="3"/>
  <c r="K367" i="3"/>
  <c r="B369" i="3"/>
  <c r="C369" i="3"/>
  <c r="D369" i="3"/>
  <c r="E369" i="3"/>
  <c r="F369" i="3"/>
  <c r="G369" i="3"/>
  <c r="H369" i="3"/>
  <c r="I369" i="3"/>
  <c r="J369" i="3"/>
  <c r="K369" i="3"/>
  <c r="B370" i="3"/>
  <c r="D370" i="3"/>
  <c r="E370" i="3"/>
  <c r="F370" i="3"/>
  <c r="G370" i="3"/>
  <c r="H370" i="3"/>
  <c r="I370" i="3"/>
  <c r="J370" i="3"/>
  <c r="K370" i="3"/>
  <c r="C362" i="3"/>
  <c r="D362" i="3"/>
  <c r="E362" i="3"/>
  <c r="F362" i="3"/>
  <c r="G362" i="3"/>
  <c r="H362" i="3"/>
  <c r="I362" i="3"/>
  <c r="J362" i="3"/>
  <c r="K362" i="3"/>
  <c r="B362" i="3"/>
  <c r="B25" i="3"/>
  <c r="C8" i="3" l="1"/>
  <c r="J10" i="3"/>
  <c r="F10" i="3"/>
  <c r="F14" i="3"/>
  <c r="E9" i="3"/>
  <c r="B10" i="3"/>
  <c r="H9" i="3"/>
  <c r="D9" i="3"/>
  <c r="J8" i="3"/>
  <c r="F8" i="3"/>
  <c r="E10" i="3"/>
  <c r="C9" i="3"/>
  <c r="E8" i="3"/>
  <c r="D10" i="3"/>
  <c r="F9" i="3"/>
  <c r="B9" i="3"/>
  <c r="D8" i="3"/>
  <c r="D11" i="3"/>
  <c r="H11" i="3"/>
  <c r="C10" i="3"/>
  <c r="K11" i="3"/>
  <c r="G11" i="3"/>
  <c r="I10" i="3"/>
  <c r="K9" i="3"/>
  <c r="G9" i="3"/>
  <c r="I8" i="3"/>
  <c r="H10" i="3"/>
  <c r="J9" i="3"/>
  <c r="H8" i="3"/>
  <c r="K10" i="3"/>
  <c r="G10" i="3"/>
  <c r="I9" i="3"/>
  <c r="K8" i="3"/>
  <c r="G8" i="3"/>
  <c r="C11" i="3"/>
  <c r="E14" i="3"/>
  <c r="D14" i="3"/>
  <c r="J11" i="3"/>
  <c r="F11" i="3"/>
  <c r="B11" i="3"/>
  <c r="I11" i="3"/>
  <c r="E11" i="3"/>
  <c r="F509" i="3"/>
  <c r="G509" i="3"/>
  <c r="H509" i="3"/>
  <c r="I509" i="3"/>
  <c r="J509" i="3"/>
  <c r="K509" i="3"/>
  <c r="E509" i="3"/>
  <c r="E504" i="3" s="1"/>
  <c r="I120" i="3" l="1"/>
  <c r="I115" i="3" s="1"/>
  <c r="H120" i="3"/>
  <c r="G120" i="3"/>
  <c r="K581" i="3" l="1"/>
  <c r="K576" i="3" s="1"/>
  <c r="I581" i="3"/>
  <c r="I576" i="3" s="1"/>
  <c r="H581" i="3"/>
  <c r="H576" i="3" s="1"/>
  <c r="G581" i="3"/>
  <c r="G576" i="3" s="1"/>
  <c r="F581" i="3"/>
  <c r="F576" i="3" s="1"/>
  <c r="E581" i="3"/>
  <c r="E576" i="3" s="1"/>
  <c r="D581" i="3"/>
  <c r="D576" i="3" s="1"/>
  <c r="C581" i="3"/>
  <c r="C576" i="3" s="1"/>
  <c r="B581" i="3"/>
  <c r="B576" i="3" s="1"/>
  <c r="J576" i="3"/>
  <c r="K571" i="3"/>
  <c r="K566" i="3" s="1"/>
  <c r="I571" i="3"/>
  <c r="H571" i="3"/>
  <c r="H566" i="3" s="1"/>
  <c r="G571" i="3"/>
  <c r="G566" i="3" s="1"/>
  <c r="F571" i="3"/>
  <c r="F566" i="3" s="1"/>
  <c r="E571" i="3"/>
  <c r="E566" i="3" s="1"/>
  <c r="D571" i="3"/>
  <c r="D566" i="3" s="1"/>
  <c r="C571" i="3"/>
  <c r="C566" i="3" s="1"/>
  <c r="B571" i="3"/>
  <c r="B566" i="3" s="1"/>
  <c r="I566" i="3"/>
  <c r="G34" i="3" l="1"/>
  <c r="E29" i="3"/>
  <c r="F29" i="3"/>
  <c r="G29" i="3" l="1"/>
  <c r="C357" i="3"/>
  <c r="D357" i="3"/>
  <c r="E357" i="3"/>
  <c r="E352" i="3" s="1"/>
  <c r="F357" i="3"/>
  <c r="F352" i="3" s="1"/>
  <c r="G357" i="3"/>
  <c r="G352" i="3" s="1"/>
  <c r="H357" i="3"/>
  <c r="H352" i="3" s="1"/>
  <c r="B357" i="3"/>
  <c r="C191" i="3"/>
  <c r="C186" i="3" s="1"/>
  <c r="D191" i="3"/>
  <c r="D186" i="3" s="1"/>
  <c r="E191" i="3"/>
  <c r="E186" i="3" s="1"/>
  <c r="F191" i="3"/>
  <c r="F186" i="3" s="1"/>
  <c r="G191" i="3"/>
  <c r="G186" i="3" s="1"/>
  <c r="H191" i="3"/>
  <c r="H186" i="3" s="1"/>
  <c r="I191" i="3"/>
  <c r="I186" i="3" s="1"/>
  <c r="J191" i="3"/>
  <c r="J186" i="3" s="1"/>
  <c r="K191" i="3"/>
  <c r="K186" i="3" s="1"/>
  <c r="B191" i="3"/>
  <c r="B186" i="3" s="1"/>
  <c r="B560" i="3" l="1"/>
  <c r="B555" i="3" s="1"/>
  <c r="C560" i="3"/>
  <c r="C555" i="3" s="1"/>
  <c r="D560" i="3"/>
  <c r="D555" i="3" s="1"/>
  <c r="E560" i="3"/>
  <c r="E555" i="3" s="1"/>
  <c r="F560" i="3"/>
  <c r="F555" i="3" s="1"/>
  <c r="G560" i="3"/>
  <c r="G555" i="3" s="1"/>
  <c r="H560" i="3"/>
  <c r="H555" i="3" s="1"/>
  <c r="I560" i="3"/>
  <c r="I555" i="3" s="1"/>
  <c r="K560" i="3"/>
  <c r="K555" i="3" s="1"/>
  <c r="J560" i="3"/>
  <c r="J555" i="3" s="1"/>
  <c r="C65" i="3" l="1"/>
  <c r="C60" i="3" s="1"/>
  <c r="D65" i="3"/>
  <c r="D60" i="3" s="1"/>
  <c r="E65" i="3"/>
  <c r="E60" i="3" s="1"/>
  <c r="F65" i="3"/>
  <c r="F60" i="3" s="1"/>
  <c r="C34" i="3"/>
  <c r="D34" i="3"/>
  <c r="B34" i="3"/>
  <c r="D29" i="3" l="1"/>
  <c r="C29" i="3"/>
  <c r="B29" i="3"/>
  <c r="C612" i="3"/>
  <c r="C607" i="3" s="1"/>
  <c r="D612" i="3"/>
  <c r="D607" i="3" s="1"/>
  <c r="E612" i="3"/>
  <c r="E607" i="3" s="1"/>
  <c r="F612" i="3"/>
  <c r="F607" i="3" s="1"/>
  <c r="G612" i="3"/>
  <c r="G607" i="3" s="1"/>
  <c r="H612" i="3"/>
  <c r="H607" i="3" s="1"/>
  <c r="I612" i="3"/>
  <c r="I607" i="3" s="1"/>
  <c r="J612" i="3"/>
  <c r="J607" i="3" s="1"/>
  <c r="K612" i="3"/>
  <c r="K607" i="3" s="1"/>
  <c r="B612" i="3"/>
  <c r="B607" i="3" s="1"/>
  <c r="C44" i="3"/>
  <c r="C39" i="3" s="1"/>
  <c r="D44" i="3"/>
  <c r="D39" i="3" s="1"/>
  <c r="E44" i="3"/>
  <c r="F44" i="3"/>
  <c r="G44" i="3"/>
  <c r="H44" i="3"/>
  <c r="I44" i="3"/>
  <c r="J44" i="3"/>
  <c r="K44" i="3"/>
  <c r="B44" i="3"/>
  <c r="B39" i="3" s="1"/>
  <c r="G39" i="3" l="1"/>
  <c r="J39" i="3"/>
  <c r="F39" i="3"/>
  <c r="K39" i="3"/>
  <c r="I39" i="3"/>
  <c r="E39" i="3"/>
  <c r="H39" i="3"/>
  <c r="B65" i="3"/>
  <c r="B60" i="3" s="1"/>
  <c r="C550" i="3" l="1"/>
  <c r="C545" i="3" s="1"/>
  <c r="D550" i="3"/>
  <c r="D545" i="3" s="1"/>
  <c r="E550" i="3"/>
  <c r="E545" i="3" s="1"/>
  <c r="F550" i="3"/>
  <c r="F545" i="3" s="1"/>
  <c r="G550" i="3"/>
  <c r="G545" i="3" s="1"/>
  <c r="H550" i="3"/>
  <c r="H545" i="3" s="1"/>
  <c r="I550" i="3"/>
  <c r="I545" i="3" s="1"/>
  <c r="J550" i="3"/>
  <c r="J545" i="3" s="1"/>
  <c r="K550" i="3"/>
  <c r="K545" i="3" s="1"/>
  <c r="B550" i="3"/>
  <c r="B545" i="3" s="1"/>
  <c r="C87" i="3" l="1"/>
  <c r="C82" i="3" s="1"/>
  <c r="D87" i="3"/>
  <c r="D82" i="3" s="1"/>
  <c r="E87" i="3"/>
  <c r="E82" i="3" s="1"/>
  <c r="F87" i="3"/>
  <c r="F82" i="3" s="1"/>
  <c r="G87" i="3"/>
  <c r="G82" i="3" s="1"/>
  <c r="H87" i="3"/>
  <c r="H82" i="3" s="1"/>
  <c r="I87" i="3"/>
  <c r="I82" i="3" s="1"/>
  <c r="J87" i="3"/>
  <c r="J82" i="3" s="1"/>
  <c r="K87" i="3"/>
  <c r="K82" i="3" s="1"/>
  <c r="B87" i="3"/>
  <c r="B82" i="3" s="1"/>
  <c r="C540" i="3" l="1"/>
  <c r="C535" i="3" s="1"/>
  <c r="D540" i="3"/>
  <c r="D535" i="3" s="1"/>
  <c r="E540" i="3"/>
  <c r="E535" i="3" s="1"/>
  <c r="F540" i="3"/>
  <c r="F535" i="3" s="1"/>
  <c r="G540" i="3"/>
  <c r="G535" i="3" s="1"/>
  <c r="H540" i="3"/>
  <c r="H535" i="3" s="1"/>
  <c r="I540" i="3"/>
  <c r="I535" i="3" s="1"/>
  <c r="J540" i="3"/>
  <c r="J535" i="3" s="1"/>
  <c r="K540" i="3"/>
  <c r="K535" i="3" s="1"/>
  <c r="B540" i="3"/>
  <c r="K532" i="3"/>
  <c r="K469" i="3" s="1"/>
  <c r="K14" i="3" s="1"/>
  <c r="J532" i="3"/>
  <c r="J469" i="3" s="1"/>
  <c r="J14" i="3" s="1"/>
  <c r="I532" i="3"/>
  <c r="I469" i="3" s="1"/>
  <c r="I14" i="3" s="1"/>
  <c r="H532" i="3"/>
  <c r="H469" i="3" s="1"/>
  <c r="H14" i="3" s="1"/>
  <c r="G532" i="3"/>
  <c r="G469" i="3" s="1"/>
  <c r="G14" i="3" s="1"/>
  <c r="C532" i="3"/>
  <c r="C469" i="3" s="1"/>
  <c r="C14" i="3" s="1"/>
  <c r="B532" i="3"/>
  <c r="B469" i="3" s="1"/>
  <c r="B14" i="3" s="1"/>
  <c r="D530" i="3"/>
  <c r="D525" i="3" s="1"/>
  <c r="E530" i="3"/>
  <c r="E525" i="3" s="1"/>
  <c r="F530" i="3"/>
  <c r="F525" i="3" s="1"/>
  <c r="C478" i="3"/>
  <c r="D478" i="3"/>
  <c r="E478" i="3"/>
  <c r="F478" i="3"/>
  <c r="G478" i="3"/>
  <c r="H478" i="3"/>
  <c r="I478" i="3"/>
  <c r="J478" i="3"/>
  <c r="K478" i="3"/>
  <c r="B478" i="3"/>
  <c r="J473" i="3" l="1"/>
  <c r="I473" i="3"/>
  <c r="E473" i="3"/>
  <c r="B473" i="3"/>
  <c r="H473" i="3"/>
  <c r="D473" i="3"/>
  <c r="F473" i="3"/>
  <c r="K473" i="3"/>
  <c r="G473" i="3"/>
  <c r="C473" i="3"/>
  <c r="B530" i="3"/>
  <c r="B525" i="3" s="1"/>
  <c r="I530" i="3"/>
  <c r="I525" i="3" s="1"/>
  <c r="G530" i="3"/>
  <c r="G525" i="3" s="1"/>
  <c r="K530" i="3"/>
  <c r="K525" i="3" s="1"/>
  <c r="H530" i="3"/>
  <c r="H525" i="3" s="1"/>
  <c r="C530" i="3"/>
  <c r="C525" i="3" s="1"/>
  <c r="J530" i="3"/>
  <c r="J525" i="3" s="1"/>
  <c r="I504" i="3"/>
  <c r="J504" i="3"/>
  <c r="B327" i="3"/>
  <c r="K317" i="3"/>
  <c r="K312" i="3" s="1"/>
  <c r="B317" i="3"/>
  <c r="B312" i="3" s="1"/>
  <c r="D110" i="3"/>
  <c r="D105" i="3" s="1"/>
  <c r="B110" i="3"/>
  <c r="B105" i="3" s="1"/>
  <c r="G77" i="3"/>
  <c r="G72" i="3" s="1"/>
  <c r="E77" i="3"/>
  <c r="B77" i="3"/>
  <c r="B72" i="3" s="1"/>
  <c r="E72" i="3" l="1"/>
  <c r="G643" i="3" l="1"/>
  <c r="G638" i="3" l="1"/>
  <c r="G467" i="3"/>
  <c r="B643" i="3"/>
  <c r="B638" i="3" s="1"/>
  <c r="C643" i="3"/>
  <c r="C638" i="3" s="1"/>
  <c r="D643" i="3"/>
  <c r="D638" i="3" s="1"/>
  <c r="E643" i="3"/>
  <c r="F643" i="3"/>
  <c r="H643" i="3"/>
  <c r="I643" i="3"/>
  <c r="J643" i="3"/>
  <c r="K643" i="3"/>
  <c r="F638" i="3" l="1"/>
  <c r="F467" i="3"/>
  <c r="J638" i="3"/>
  <c r="J462" i="3" s="1"/>
  <c r="J467" i="3"/>
  <c r="E638" i="3"/>
  <c r="E462" i="3" s="1"/>
  <c r="E467" i="3"/>
  <c r="H638" i="3"/>
  <c r="H467" i="3"/>
  <c r="K638" i="3"/>
  <c r="K467" i="3"/>
  <c r="I638" i="3"/>
  <c r="I462" i="3" s="1"/>
  <c r="I467" i="3"/>
  <c r="C140" i="3"/>
  <c r="C135" i="3" s="1"/>
  <c r="D140" i="3"/>
  <c r="D135" i="3" s="1"/>
  <c r="E140" i="3"/>
  <c r="E135" i="3" s="1"/>
  <c r="F140" i="3"/>
  <c r="F135" i="3" s="1"/>
  <c r="G140" i="3"/>
  <c r="G135" i="3" s="1"/>
  <c r="H140" i="3"/>
  <c r="H135" i="3" s="1"/>
  <c r="I140" i="3"/>
  <c r="I135" i="3" s="1"/>
  <c r="J140" i="3"/>
  <c r="J135" i="3" s="1"/>
  <c r="K140" i="3"/>
  <c r="K135" i="3" s="1"/>
  <c r="B140" i="3"/>
  <c r="B135" i="3" s="1"/>
  <c r="B130" i="3"/>
  <c r="B125" i="3" s="1"/>
  <c r="C130" i="3"/>
  <c r="C125" i="3" s="1"/>
  <c r="D130" i="3"/>
  <c r="D125" i="3" s="1"/>
  <c r="G130" i="3"/>
  <c r="G125" i="3" s="1"/>
  <c r="H130" i="3"/>
  <c r="H125" i="3" s="1"/>
  <c r="I130" i="3"/>
  <c r="I125" i="3" s="1"/>
  <c r="J130" i="3"/>
  <c r="J125" i="3" s="1"/>
  <c r="K130" i="3"/>
  <c r="K125" i="3" s="1"/>
  <c r="F130" i="3"/>
  <c r="F125" i="3" s="1"/>
  <c r="E130" i="3"/>
  <c r="E125" i="3" s="1"/>
  <c r="C509" i="3"/>
  <c r="D509" i="3"/>
  <c r="F504" i="3"/>
  <c r="G504" i="3"/>
  <c r="G462" i="3" s="1"/>
  <c r="H504" i="3"/>
  <c r="K504" i="3"/>
  <c r="B509" i="3"/>
  <c r="K327" i="3"/>
  <c r="K322" i="3" s="1"/>
  <c r="C327" i="3"/>
  <c r="D327" i="3"/>
  <c r="E327" i="3"/>
  <c r="F327" i="3"/>
  <c r="F322" i="3" s="1"/>
  <c r="G327" i="3"/>
  <c r="G322" i="3" s="1"/>
  <c r="H327" i="3"/>
  <c r="H322" i="3" s="1"/>
  <c r="I327" i="3"/>
  <c r="I322" i="3" s="1"/>
  <c r="J327" i="3"/>
  <c r="J322" i="3" s="1"/>
  <c r="C317" i="3"/>
  <c r="C312" i="3" s="1"/>
  <c r="D317" i="3"/>
  <c r="D312" i="3" s="1"/>
  <c r="E317" i="3"/>
  <c r="E312" i="3" s="1"/>
  <c r="F317" i="3"/>
  <c r="F312" i="3" s="1"/>
  <c r="G317" i="3"/>
  <c r="G312" i="3" s="1"/>
  <c r="H317" i="3"/>
  <c r="H312" i="3" s="1"/>
  <c r="I317" i="3"/>
  <c r="I312" i="3" s="1"/>
  <c r="J317" i="3"/>
  <c r="J312" i="3" s="1"/>
  <c r="B120" i="3"/>
  <c r="C120" i="3"/>
  <c r="C115" i="3" s="1"/>
  <c r="D120" i="3"/>
  <c r="D115" i="3" s="1"/>
  <c r="E120" i="3"/>
  <c r="E115" i="3" s="1"/>
  <c r="F120" i="3"/>
  <c r="F115" i="3" s="1"/>
  <c r="H115" i="3"/>
  <c r="J120" i="3"/>
  <c r="J115" i="3" s="1"/>
  <c r="K120" i="3"/>
  <c r="K115" i="3" s="1"/>
  <c r="G115" i="3"/>
  <c r="K462" i="3" l="1"/>
  <c r="H462" i="3"/>
  <c r="F462" i="3"/>
  <c r="D504" i="3"/>
  <c r="D462" i="3" s="1"/>
  <c r="D467" i="3"/>
  <c r="C504" i="3"/>
  <c r="C462" i="3" s="1"/>
  <c r="C467" i="3"/>
  <c r="B504" i="3"/>
  <c r="B462" i="3" s="1"/>
  <c r="B467" i="3"/>
  <c r="B115" i="3"/>
  <c r="C110" i="3"/>
  <c r="C105" i="3" s="1"/>
  <c r="E110" i="3"/>
  <c r="F110" i="3"/>
  <c r="F105" i="3" s="1"/>
  <c r="G110" i="3"/>
  <c r="H110" i="3"/>
  <c r="H105" i="3" s="1"/>
  <c r="I110" i="3"/>
  <c r="I105" i="3" s="1"/>
  <c r="J110" i="3"/>
  <c r="J105" i="3" s="1"/>
  <c r="K110" i="3"/>
  <c r="K105" i="3" s="1"/>
  <c r="D77" i="3"/>
  <c r="C77" i="3"/>
  <c r="F77" i="3"/>
  <c r="H77" i="3"/>
  <c r="I77" i="3"/>
  <c r="J77" i="3"/>
  <c r="K77" i="3"/>
  <c r="B12" i="3" l="1"/>
  <c r="F12" i="3"/>
  <c r="G12" i="3"/>
  <c r="B7" i="3"/>
  <c r="E12" i="3"/>
  <c r="D12" i="3"/>
  <c r="F72" i="3"/>
  <c r="F7" i="3" s="1"/>
  <c r="C72" i="3"/>
  <c r="J72" i="3"/>
  <c r="E105" i="3"/>
  <c r="E7" i="3" s="1"/>
  <c r="D72" i="3"/>
  <c r="D7" i="3" s="1"/>
  <c r="K72" i="3"/>
  <c r="I72" i="3"/>
  <c r="H72" i="3"/>
  <c r="G105" i="3"/>
  <c r="G7" i="3" s="1"/>
  <c r="H12" i="3" l="1"/>
  <c r="H7" i="3"/>
  <c r="C12" i="3"/>
  <c r="C7" i="3"/>
  <c r="K12" i="3"/>
  <c r="K7" i="3"/>
  <c r="I12" i="3"/>
  <c r="I7" i="3"/>
  <c r="J12" i="3"/>
  <c r="J7" i="3"/>
  <c r="C43" i="4"/>
  <c r="C24" i="4" s="1"/>
  <c r="C7" i="4" s="1"/>
</calcChain>
</file>

<file path=xl/sharedStrings.xml><?xml version="1.0" encoding="utf-8"?>
<sst xmlns="http://schemas.openxmlformats.org/spreadsheetml/2006/main" count="1842" uniqueCount="202">
  <si>
    <t>Plānotais finansējums</t>
  </si>
  <si>
    <t>Nepieciešamais papildus finansējums</t>
  </si>
  <si>
    <t>1.2.1. Valsts reģionālie un vietējie autoceļi (piekļuve TEN-T tīklam)</t>
  </si>
  <si>
    <t>Vidēja termiņa budžeta ietvara likums, kopā</t>
  </si>
  <si>
    <t>2.3. AUTOCEĻI</t>
  </si>
  <si>
    <t>2.3.1. Valsts galvenie autoceļi (TEN-T tīkls)</t>
  </si>
  <si>
    <t>valsts pamatfunkciju īstenošana</t>
  </si>
  <si>
    <t>Finansējums kopā</t>
  </si>
  <si>
    <t>Pašvaldību budžets</t>
  </si>
  <si>
    <t>Privātais sektors</t>
  </si>
  <si>
    <t>Publiski atvasināto personu (izņemot pašvaldības) budžets</t>
  </si>
  <si>
    <t>1.1. DZELZCEĻŠ</t>
  </si>
  <si>
    <t>1.1.1. Infrastruktūra</t>
  </si>
  <si>
    <t>Eiropas Savienības politiku instrumentu un pārējās ārvalstu finanšu palīdzības līdzfinansēto projektu un pasākumu īstenošana</t>
  </si>
  <si>
    <t>1.1.1.2. Uzdevums: Attīstīt jaunus dzelzceļa reģionālos pasažieru maršrutus</t>
  </si>
  <si>
    <t>1.1.2. Digitalizācija</t>
  </si>
  <si>
    <t>1.1.2.1. Uzdevums: Atjaunot datu pārraides pamattīklu un paplašināt funkcijas, nodrošinot vilcienu kustības vadību un citus dzelzceļa tehnoloģiskos procesus dzelzceļa stacijās, parkos, posmos un citos objektos</t>
  </si>
  <si>
    <t>1.2. AUTOCEĻI (Reģionālā sasniedzamība)</t>
  </si>
  <si>
    <t>1.2.1.1. Uzdevums: Pārbūvēt valsts reģionālos autoceļus, stiprināt virsmas nestspēju, vienlaikus īstenojot ceļu satiksmes drošības uzlabošanu</t>
  </si>
  <si>
    <t>1.3. SABIEDRISKAIS TRANSPORTS</t>
  </si>
  <si>
    <t>1.3.1. Multimodāls sabiedriskā transporta tīkls</t>
  </si>
  <si>
    <t>1.3.2.2. Uzdevums: Nodrošināt statiskus un dinamiskus maršrutu un satiksmes datus</t>
  </si>
  <si>
    <t>1.3.2.4. Uzdevums: Ieviest braukšanas maksas atvieglojumu saņēmēju elektroniskās identifikācijas un uzskaites sistēmu</t>
  </si>
  <si>
    <t>2.1. TEN-T PĀRROBEŽU PROJEKTS RAIL BALTICA</t>
  </si>
  <si>
    <t>2.2. AVIĀCIJA</t>
  </si>
  <si>
    <t>2.2.2. Gaisa satiksmes vadība</t>
  </si>
  <si>
    <t>2.2.2.1. Uzdevums: Nodrošināt jauna gaisa satiksmes vadības torņa būvniecību</t>
  </si>
  <si>
    <t>2.2.2.3. Uzdevums: Turpināt īstenot Brīvo maršrutu gaisa telpas projektu</t>
  </si>
  <si>
    <t>2.2.2.4. Uzdevums: Integrēt bezpilotu gaisa kuģus gaisa satiksmes vadības sistēmā</t>
  </si>
  <si>
    <t>2.2.2.5. Uzdevums: Attīstīt uz satelītu tehnoloģiju izmantošanu bāzētas augstas precizitātes navigāciju (PBN)</t>
  </si>
  <si>
    <t>2.2.3. Lidosta “Rīga”</t>
  </si>
  <si>
    <t>2.2.3.3. Uzdevums: Nodrošināt plānoto kravu apjoma apkalpošanai nepieciešamo infrastruktūru</t>
  </si>
  <si>
    <t>2.2.4. Reģionālās lidostas</t>
  </si>
  <si>
    <t>2.3.1.1. Uzdevums: Nodrošināt valsts galveno autoceļu TEN-T tīkla pārbūvi, virsmas nestspējas stiprināšanu, vienlaikus īstenojot ceļu satiksmes drošības uzlabošanu</t>
  </si>
  <si>
    <t>2.3.1.2. Uzdevums: Realizēt Ķekavas apvedceļa PPP projektu</t>
  </si>
  <si>
    <t>3.2. Uzdevums: SKLOIS ietvaros nodrošināt esošos un veidot jaunus elektroniskos pakalpojumus</t>
  </si>
  <si>
    <t>4.1.1. Uzdevums: Izstrādāt un īstenot Ceļu satiksmes drošības plānus</t>
  </si>
  <si>
    <t>4.2. PASĀKUMI KLIMATA PĀRMAIŅU SAMAZINĀŠANAI</t>
  </si>
  <si>
    <t>4.2.1. Uzdevums: Īstenot infrastruktūras projektus velosipēdistu un gājēju ceļu, satiksmes mierināšanas pasākumu un sabiedriskā transporta infrastruktūras attīstībai</t>
  </si>
  <si>
    <t>4.2.2. Uzdevums: Ieviest viedās tehnoloģijas satiksmes plūsmas regulēšanai</t>
  </si>
  <si>
    <t>4.3. TRANSPORTLĪDZEKĻU TEHNISKĀ STĀVOKĻA KONTROLE</t>
  </si>
  <si>
    <t>4.3.1. Uzdevums: Veikt publisko iepirkumu par tehniskās kontroles pakalpojumu sniegšanu transportlīdzekļu valsts tehniskās apskates sistēmas ietvaros visos valsts reģionālajos centros, ievērojot “test only” transportlīdzekļu tehniskā stāvokļa kontroles principu</t>
  </si>
  <si>
    <t>4.4. DZELZCEĻŠ</t>
  </si>
  <si>
    <t>4.5. JŪRNIECĪBA</t>
  </si>
  <si>
    <t>4.5.1. Uzdevums: Sagatavot informāciju par kuģu ceļiem un atjaunojot navigācijas karšu pārklājumu, t.sk. izvērtējot iespēju iegādāties hidrogrāfijas kuģi un daudzfunkcionālu hidrogrāfisko mērījumu aparatūras kompleksu</t>
  </si>
  <si>
    <t>4.5.2. Uzdevums: Nodrošināt starptautiskā regulējuma efektīvu ieviešanu un veicināt tā ievērošanu uz Latvijas karoga kuģiem un Latvijas jurisdikcijā esošajos ūdeņos</t>
  </si>
  <si>
    <t>5.1. Uzdevums: Piedalīties un organizēt nozares popularizēšanas pasākumus darba spēka un izglītojamo piesaistei (ēnu dienas, karjeras dienas, atvērto durvju dienas)</t>
  </si>
  <si>
    <t>Uzdevums</t>
  </si>
  <si>
    <t>1.RĪCĪBAS VIRZIENS: Multimodāla sabiedriskā transporta tīkla ar dzelzceļu kā sabiedriskā transporta "mugurkaulu" attīstība</t>
  </si>
  <si>
    <r>
      <t xml:space="preserve">2.2.3.1. Uzdevums: Palielināt Lidostas “Rīga” termināļa kapacitāti, izbūvējot termināla 6.kārtu, tajā skaitā izbūvējot infrastruktūru, kas savieto lidostas termināli ar </t>
    </r>
    <r>
      <rPr>
        <b/>
        <i/>
        <sz val="10"/>
        <color rgb="FF000000"/>
        <rFont val="Calibri"/>
        <family val="2"/>
        <charset val="186"/>
        <scheme val="minor"/>
      </rPr>
      <t>Rail Baltica</t>
    </r>
    <r>
      <rPr>
        <b/>
        <sz val="10"/>
        <color rgb="FF000000"/>
        <rFont val="Calibri"/>
        <family val="2"/>
        <charset val="186"/>
        <scheme val="minor"/>
      </rPr>
      <t xml:space="preserve"> dzelzceļa staciju</t>
    </r>
  </si>
  <si>
    <r>
      <t>2.2.3.2. Uzdevums: Pabeigt īstenot Kohēzijas fonda līdzfinansēto projektu ”</t>
    </r>
    <r>
      <rPr>
        <b/>
        <i/>
        <sz val="10"/>
        <color rgb="FF000000"/>
        <rFont val="Calibri"/>
        <family val="2"/>
        <charset val="186"/>
        <scheme val="minor"/>
      </rPr>
      <t>Veicināt drošību un vides prasību ievērošanu starptautiskajā lidostā “Rīga””</t>
    </r>
  </si>
  <si>
    <r>
      <t xml:space="preserve">3.3. Uzdevums: Nodrošināt koordinētu transporta un loģistikas nozares eksporta pakalpojumu virzību starptautiskā tirgū un Latvijas iekļaušanos mūsdienīgās globālās piegādes ķēdēs ar vienotu nozares zīmolu </t>
    </r>
    <r>
      <rPr>
        <b/>
        <i/>
        <sz val="10"/>
        <color rgb="FF000000"/>
        <rFont val="Calibri"/>
        <family val="2"/>
        <charset val="186"/>
        <scheme val="minor"/>
      </rPr>
      <t>VIA LATVIA</t>
    </r>
  </si>
  <si>
    <t>PIEZĪMES</t>
  </si>
  <si>
    <t>2. RĪCĪBAS VIRZIENS: Starptautiskās savienojamības uzlabošana</t>
  </si>
  <si>
    <t>4. RĪCĪBAS VIRZIENS: Drošas un ilgtspējīgas transporta sistēmas pilnveidošana</t>
  </si>
  <si>
    <t>FINANSĒJUMS KOPĀ</t>
  </si>
  <si>
    <t>1.3.2. Digitalizācija</t>
  </si>
  <si>
    <t>3. RĪCĪBAS VIRZIENS: Loģistikas pakalpojumu konkurētspējas paaugstināšana</t>
  </si>
  <si>
    <t>4.1. ATTĪSTĪBAS PLĀNOŠANA</t>
  </si>
  <si>
    <t>4.6. TROKŠŅA PĀRVALDĪBA</t>
  </si>
  <si>
    <t>4.6.1. Uzdevums: Izstrādāt un īstenot Rīcības plānus trokšņa samazināšanai valsts nozīmīgāko transporta infrastruktūras objektu tuvumā</t>
  </si>
  <si>
    <t>4.1.2. Uzdevums: Izstrādāt un īstenot Mikromobilitātes attīstības plānus</t>
  </si>
  <si>
    <t>4.2.3. ALTERNATĪVO DEGVIELU IZMANTOŠANA</t>
  </si>
  <si>
    <t>4.2.3.2. Uzdevums: Organizēt pasākumus alternatīvo degvielu transportlīdzekļu izmantošanas popularizēšanai, tajā skaitā sniegt informatīvo atbalstu sabiedrībai (vienota platforma/alternatīvo degvielu priekšrocības - bukleti, informatīvie centri, tiešās konsultācijas, informatīvās dienas, semināri)</t>
  </si>
  <si>
    <t xml:space="preserve">4.3.2. Uzdevums: Izvērtēt iespējamos tehniskos risinājumus transportlīdzekļu atgāzu pēcapstrādes sistēmu pārbaudēm valsts tehniskajā apskatē un uz autoceļiem </t>
  </si>
  <si>
    <t>4.4.1. Uzdevums: Atsevišķu dzelzceļa tīkla posmu elektrifikācija un esošo līniju modernizācija pasažieru pārvadājumu nodrošināšanai</t>
  </si>
  <si>
    <t>4.4.2. Uzdevums: Jaunu akumulatoru bateriju vilcienu iegāde un esošā dīzeļvilcienu ritošā sastāva nomaiņa (piemēram, hibrīdvilcieni ar ūdeņraža dzinējiem)</t>
  </si>
  <si>
    <t xml:space="preserve">4.4.3. Uzdevums: Atjaunot elektrovilcienu ritošo sastāvu </t>
  </si>
  <si>
    <t>4.4.4. Uzdevums: Dzelzceļa radītā vides piesārņojuma sanācija</t>
  </si>
  <si>
    <t>5.RĪCĪBAS VIRZIENS: Pētniecības un inovāciju izmantošana, pētnieku un politikas veidotāju sadarbība un mūsdienu prasībām atbilstošu transporta nozares speciālistu sagatavošana</t>
  </si>
  <si>
    <t>Privātais sektors (OCTA līdzekļi)</t>
  </si>
  <si>
    <t>1.3.2.1. Uzdevums: Izveidot un uzturēt transporta nozares datu nacionālā (valsts) piekļuves punktu</t>
  </si>
  <si>
    <t>5.5. Uzdevums: Veicināt un atbalstīt gaisa kuģu pilotu apmācības</t>
  </si>
  <si>
    <t>5.3. Uzdevums:  Saglabāt autonomu jūrniecības izglītības iestāžu tīklu un nodrošināt optimālu jūrniecības izglītības programmu klāstu</t>
  </si>
  <si>
    <t>5.4. Uzdevums: Izvērtēt jūrnieku sertifikātu digitalizēšanas iespēju un izvēlēties optimālo risinājumu</t>
  </si>
  <si>
    <t>2.2.4.1. Uzdevums: Izvērtēt iespējas atbalstīt reģionālo lidostu attīstību, vienlaikus plānojot un īstenojot pasākumus ietekmes uz vidi mazināšanai</t>
  </si>
  <si>
    <t xml:space="preserve">1.1.1.1. Uzdevums: Modernizēt dzelzceļa infrastruktūru, t.sk. uzlabot vides pieejamību un drošību, kā arī attīstīt pārvietošanās ātrumu </t>
  </si>
  <si>
    <t>4.1.3. Uzdevums: Pārskatīt un īstenot Indikatīvo dzelzceļa infrastruktūras attīstības plānu</t>
  </si>
  <si>
    <t xml:space="preserve">3.4. Uzdevums: Virzībai uz klimatneitralitātes mērķu sasniegšanu, elektrificēt ostu piestātnes </t>
  </si>
  <si>
    <t>3.7. Uzdevums: TEN-T pamattīkla ostās nodrošināt infrastruktūras kvalitātes uzlabošanu, kompleksam piederošo inženiertīklu būvniecību, viļņlaužu un hidrobūvju pārbūvi</t>
  </si>
  <si>
    <t>3.8. Uzdevums: TEN-T pamatīkla ostās attīstīt autotransporta un dzelzceļa pievadceļu infrastruktūru</t>
  </si>
  <si>
    <t>3.9. Uzdevums: Ostās ārpus TEN-T tīkla modernizēt koplietošanas infrastruktūru</t>
  </si>
  <si>
    <t>Publiskas personas kapitālsabiedrības</t>
  </si>
  <si>
    <t>Publiskas personas kapitālsabiedrības (LDz)</t>
  </si>
  <si>
    <t xml:space="preserve">Privātais sektors </t>
  </si>
  <si>
    <t>Publiskas personas kapitālsabiedrības (PV)</t>
  </si>
  <si>
    <t xml:space="preserve">1.2.1.2. Uzdevums: Pārbūvēt un atjaunot valsts reģionālās un vietējās nozīmes autoceļus administratīvi teritoriālās reformas īstenošanai </t>
  </si>
  <si>
    <t>Finansējumu noteiks VARAM Reģionālās politikas pamatnostādņu 2021-2027 ietvaros</t>
  </si>
  <si>
    <t xml:space="preserve">2.2.1. Atbilstoši pieprasījumam paplašināt lidojumu maršrutu tīklu (tajā skaitā, līgumu par gaisa satiksmi slēgšana, esošo līgumu modificēšana, sapratnes memorandu slēgšana, pagaidu administratīvo atļauju noformēšana, kodu dalīšanas līgumu slēgšana u.c.), vienlaikus plānojot un īstenojot pasākumus ietekmes uz vidi mazināšanai </t>
  </si>
  <si>
    <t>Līdzfinansējums 30% apmērā ERAF 2021-2027, ņemot vērā regulas nosacījumus</t>
  </si>
  <si>
    <t>Informācija iekļauta, jo indikatīvi NAP2027 (pasākums Nr.541) ERAF 2021-2027 plānots finansējums 9,5 milj. EUR</t>
  </si>
  <si>
    <t>Publiskas personas kapitālsabiedrības (Lidosta "Rīga")</t>
  </si>
  <si>
    <t xml:space="preserve">Esošā valsts un pašvaldību budžeta ietvaros, iespēju robežās piesaistot ES finanšu instrumentus </t>
  </si>
  <si>
    <t>Esošā valsts budžeta ietvaros un AS "Air Baltic Corporation" līdzekļi atbilstoši Destination 2025 CLEAN biznesa plānā paredzētajam, kas klasificējama kā ierobežotas pieejamības informācija</t>
  </si>
  <si>
    <t>Ietver līdzfinansējumu ERAF 2021-2027 un citas izmaksas projekta pabeigšanai</t>
  </si>
  <si>
    <t>Indikatīvi NAP2027 (pasākums Nr.540) ERAF 2021-2027 plānots finansējums 5 milj. EUR.</t>
  </si>
  <si>
    <t xml:space="preserve">Esošā valsts budžeta ietvaros, plānojot valsts budžeta programmas 23.00.00 "Valsts autoceļu fonds" līdzekļu izlietojumu, kā arī iespēju robežās piesaistot ES finanšu instrumentus  </t>
  </si>
  <si>
    <t>Esošā valsts budžeta ietvaros</t>
  </si>
  <si>
    <t>Norādītais finansējums līdz 2022.g attiecas tikai uz elektrouzlādes infrastruktūras izveidošanu un uzturēšanu. No 2023.gada ETL uzturēšanai plus pārējo uzpildēs staciju izveidei nepieciešamais indikatīvais finansējums, iespēju robežās piesaistot ES fondu finansējumu</t>
  </si>
  <si>
    <t>Iezīmēti budžeta līdzekļi ETL uzturēšanai un no 2023.gada pārējo uzpildes staciju izveidei</t>
  </si>
  <si>
    <t>Iespēju robežās piesaistot Eiropas Savienības fondu finansējumu</t>
  </si>
  <si>
    <t>Valsts budžeta ietvaros</t>
  </si>
  <si>
    <t>Valsts budžeta līdzekļu ietvaros, atbilstoši nozaru rīcības plānu trokšņa samazināšanai   prioritātēm</t>
  </si>
  <si>
    <t>Esošā valsts budžeta ietvaros. No 2025.gada atpsoguļotas uzturēšanas izmaksas. Iespējama finansējuma piesaiste no CEF2 Digital, ko administrē tieši EK, projektu konkursu kārtībā; nav rezervēts finansējums konkrētajai dalībvalstij</t>
  </si>
  <si>
    <t>1.3.1.1. Uzdevums: Izveidot mobilitātes punktus</t>
  </si>
  <si>
    <t>CSDD budžeta līdzekļu ietvaros</t>
  </si>
  <si>
    <t>Izmaksas daļēji saistītas ar Uzdevumu 2.2.2.5, atsevišķas izmaksas patreiz netiek plānotas</t>
  </si>
  <si>
    <t>Publiskas personas kapitālsabiedrības (LGS)</t>
  </si>
  <si>
    <t>Saskaņā ar pēdējiem pieejamajiem finanšu datiem un apstiprināto LGS vidēja termiņa stratēģiju. Iepirkumu rezultātā darbību izmaksas var mainīties, tās ir provizoriskas. Ņemot vērā COVID-19 radīto negatīvo ietekmi, jebkuru neuzsākto darbību uzsākšana ir atkarīga no finanšu resursu pieejamības un prioritātes, kā arī dažu aktivitāšu sākuma termiņi var tikt koriģēti laikā.</t>
  </si>
  <si>
    <t>Līdz ar Covid-19 slimības izplatību, situācija attiecībā uz plānotajiem darbiem, lai palielinātu Lidostas “Rīga” termināļa kapacitāti, izbūvējot termināla 6.kārtu var mainīties atbilstoši tirgus pieprasījumam, tai skaitā Lidostas "Rīga" finanšu iespējām.</t>
  </si>
  <si>
    <t xml:space="preserve">Ņemot vērā līdz šim ieguldītos līdzekļus un COVID-19 pandēmijas atstāto ietekmi uz gaisa transportu, līdz 2024.gadam līdzekļus kravas apkalpošanas infrastruktūrā ieguldīt netiek plānots. Tiks veikti pasākumi kravu piesaistei. </t>
  </si>
  <si>
    <t>Vēsturiskā naftas produktu piesārņojuma likvidēšana stacijās "Višķi" un "Skrunda". Uzdevuma izpilde tiek paredzēta vienīgi publiskā finansējuma pieejamības gadījumā</t>
  </si>
  <si>
    <t>Pierīgas kontakttīkla modernizācija un kontakttīkla izbūve līdz Bolderājai un Siguldai</t>
  </si>
  <si>
    <t>KOPSAVILKUMS PAR PAMATNOSTĀDNĒS IEKĻAUTO UZDEVUMU ĪSTENOŠANAI NEPIECIEŠAMO FINANSĒJUMU</t>
  </si>
  <si>
    <t>euro</t>
  </si>
  <si>
    <t xml:space="preserve">Publiskas personas kapitālsabiedrības </t>
  </si>
  <si>
    <t>Norādīts ERAF līdzfinansējums, ja tas ir 15%</t>
  </si>
  <si>
    <t>Publiskas personas kapitālsabiedrības (VAS LJA)</t>
  </si>
  <si>
    <t>Plānojot klātienes pasākumus. Digitālajām izstādēm un tiešsaistes pasākumiem izmaksas būs  mazākas</t>
  </si>
  <si>
    <t>Saskaņā ar pēdējiem pieejamajiem finanšu datiem un apstiprināto LGS vidēja termiņa stratēģiju kopējās plānotās izmaksas 8 500 000 EUR. Iepirkumu rezultātā darbību izmaksas var mainīties, tās ir provizoriskas. Ņemot vērā COVID-19 radīto negatīvo ietekmi, jebkuru neuzsākto darbību uzsākšana ir atkarīga no finanšu resursu pieejamības un prioritātes, kā arī dažu aktivitāšu sākuma termiņi var tikt koriģēti laikā.</t>
  </si>
  <si>
    <t>1.3.2.3. Uzdevums: Ieviest vienotu sabiedriskā transporta biļešu sistēmu, (t.sk. reģionālajiem autobusu pārvadājumiem, integrācija ar vilcienu biļešu sistēmu)</t>
  </si>
  <si>
    <t>tajā skaitā:</t>
  </si>
  <si>
    <t xml:space="preserve">2.1.2. Uzdevums: Īstenot Salaspils intermodālā kravu pārkraušanas termināļa attīstību, nosakot pārvaldības modeli, piesaistot operatoru, uzsākot būvniecību un nodrošinot konkurētspējīgu attīstību sasaistē ar kaimiņvalstīm un citiem transporta veidiem Latvijā  </t>
  </si>
  <si>
    <r>
      <t xml:space="preserve">2.1.4. Nodrošināt pasīvo infrastruktūru 5G mobilo sakaru tīka izvēršanai </t>
    </r>
    <r>
      <rPr>
        <b/>
        <i/>
        <sz val="10"/>
        <color rgb="FF000000"/>
        <rFont val="Calibri"/>
        <family val="2"/>
        <charset val="186"/>
        <scheme val="minor"/>
      </rPr>
      <t>Rail Baltica</t>
    </r>
    <r>
      <rPr>
        <b/>
        <sz val="10"/>
        <color rgb="FF000000"/>
        <rFont val="Calibri"/>
        <family val="2"/>
        <charset val="186"/>
        <scheme val="minor"/>
      </rPr>
      <t xml:space="preserve"> dzelzceļa līnijas trasē</t>
    </r>
  </si>
  <si>
    <t>2.1.5. Izbūvēt apvienoto dzelzceļa un autoceļa tiltu pār Daugavu</t>
  </si>
  <si>
    <t>2.3.1.3. Uzdevums: Pilsētu infrastruktūras sasaiste ar TEN-T tīklu</t>
  </si>
  <si>
    <t>2.3.1.4. Uzdevums: Nodrošināt kravas transportlīdzekļu drošai novietošanai paredzētu stāvlaukumu būvniecību</t>
  </si>
  <si>
    <t>2.3.1.5. Uzdevums: Nodrošināt 5G mobilo sakaru pārklājuma izvēršanu gar VIA Baltica transporta koridoru</t>
  </si>
  <si>
    <t>2.2.2.2. Uzdevums: Attīstīt gaisa satiksmes vadības sistēmu un tās atbalsta sistēmas</t>
  </si>
  <si>
    <t>3.1. Uzdevums: Nodrošināt pastāvīgu situācijas monitoringu un administratīvo šķēršļu identificēšanu tranzīta un loģistikas jomā ciešā sadarbībā ar nozares nevalstiskām organizācijām, kā arī attiecīgu priekšlikumu izstrādi un tālāku virzību Latvijas loģistikas sistēmas un nozares eksporta pakalpojumu (ostu, dzelzceļa, autopārvadājumu, kravu aviācijas, e-komercijas, loģistikas noliktavu pakalpojumu)  konkurētspējas paaugstināšanā</t>
  </si>
  <si>
    <t xml:space="preserve">3.5. Uzdevums: Rekonstruēt hidrotehniskās būves un uzlabot navigācijas apstākļus, t.sk. dziļumu, ostās  </t>
  </si>
  <si>
    <t>3.6. Uzdevums: Iegādāties ar vides aizsardzības prasību ievērošanu saistītas iekārtas un peldlīdzekļus, un ostās izbūvēt attiecīgu infrastruktūru</t>
  </si>
  <si>
    <t>4.2.3.3. Uzdevums: Atbalsts mazemisiju un bezemisiju transportlīdzekļu skaita palielināšanai, t.sk. valsts pārvaldes iestādēs, kapitālsabiedrībās, sabiedriskajā transportā un/vai specifiskās saimniecisko darbību jomās ar augstu degvielas patēriņu</t>
  </si>
  <si>
    <t>4.4.5. Uzdevums: Līdzsvarota finansēšanas modeļa nodrošināšana maksas par piekļuvi dzelzceļa infrastruktūrai konkurētpējas veicināšanai iekšzemes kravu un pasažieru pārvadājumos</t>
  </si>
  <si>
    <t>5.2. Uzdevums: Sekmēt pētniecības un inovācijas attīstību transporta nozarē Latvijā un starptautiskā līmenī, veicinot sadarbību starp transporta nozares pārstāvjiem, t.sk. valsts kapitālsabiedrībām, un zinātniskajām institūcijām</t>
  </si>
  <si>
    <r>
      <t>Nepieciešamais finansējums  par reģionālo staciju būvniecību un Rail Baltica dzelzceļa līnijas integrācijas iekļaušanu esošajā valsts un pašvaldību sabiedriskā transporta tīklā tiks sniegts tikai pēc</t>
    </r>
    <r>
      <rPr>
        <i/>
        <sz val="10"/>
        <rFont val="Calibri"/>
        <family val="2"/>
        <charset val="186"/>
        <scheme val="minor"/>
      </rPr>
      <t xml:space="preserve"> Rail Baltica</t>
    </r>
    <r>
      <rPr>
        <sz val="10"/>
        <rFont val="Calibri"/>
        <family val="2"/>
        <charset val="186"/>
        <scheme val="minor"/>
      </rPr>
      <t xml:space="preserve"> reģionālo staciju būvprojektu izstrādes un atbilstoši </t>
    </r>
    <r>
      <rPr>
        <i/>
        <sz val="10"/>
        <rFont val="Calibri"/>
        <family val="2"/>
        <charset val="186"/>
        <scheme val="minor"/>
      </rPr>
      <t>Rail Balitica</t>
    </r>
    <r>
      <rPr>
        <sz val="10"/>
        <rFont val="Calibri"/>
        <family val="2"/>
        <charset val="186"/>
        <scheme val="minor"/>
      </rPr>
      <t xml:space="preserve"> projekta progresam. PVN tiek finansēts no Valsts budžeta, jo nav iekļauts Rail Baltica projekta attiecināmajās izmaksās</t>
    </r>
  </si>
  <si>
    <r>
      <t xml:space="preserve">2.1.1. Uzdevums: Turpināt </t>
    </r>
    <r>
      <rPr>
        <b/>
        <i/>
        <sz val="10"/>
        <rFont val="Calibri"/>
        <family val="2"/>
        <charset val="186"/>
        <scheme val="minor"/>
      </rPr>
      <t>Rail Baltica</t>
    </r>
    <r>
      <rPr>
        <b/>
        <sz val="10"/>
        <rFont val="Calibri"/>
        <family val="2"/>
        <charset val="186"/>
        <scheme val="minor"/>
      </rPr>
      <t xml:space="preserve"> projekta īstenošanu, vienlaikus attīstot Rīgu un Rīgas metropoles areāla teritoriju kā TEN-T tīklā integrētu multimodālu transporta mezglu, īstenojot pilsētas transporta un publiskās infrastruktūras pārkārtojumus</t>
    </r>
  </si>
  <si>
    <t>Finansējums var tikt precizēts atbilstoši Rail Baltica projekta progresam  (aprēķinos iekļautas plānotās izmaksas, kas saistītas ar Rīgas centrālās stacijas un Rīgas startpautiskās lidostas būvniecību un projektēšanu, kā arī  Rīgas centra multimodālā transporta mezgla integrēšanas finanšu aplēses). PVN tiek finansēts no Valsts budžeta, jo nav iekļauts Rail Baltica projekta attiecināmajās izmaksās</t>
  </si>
  <si>
    <t>Finansējums var tikt precizēts atbilstoši Rail Baltica projekta progresam, PVN tiek finansēts no Valsts budžeta, jo nav iekļauts Rail Baltica projekta attiecināmajās izmaksās</t>
  </si>
  <si>
    <t xml:space="preserve"> PVN tiek finansēts no Valsts budžeta, jo nav iekļauts Rail Baltica projekta attiecināmajās izmaksās</t>
  </si>
  <si>
    <t>Apvienotā tilta izmaksās iekļauts: kopējās posma izmaksas  211 247 501 EUR bez PVN  (autoceļu daļa 66 177 263 EUR un dzelzceļa daļa 145 070 236 EUR ) , tajā skaitā  posma pievadceļu un savienojumu, tehnisko risinājumu izmaksas gan autoceļiem, gan arī dzelzceļam.  PVN tiek finansēts no Valsts budžeta, jo nav iekļauts Rail Baltica projekta attiecināmajās izmaksās</t>
  </si>
  <si>
    <t xml:space="preserve">1.1.1.3. Uzdevums:  Projektēt un izbūvēt Rail Baltica reģionālās stacijas, integrējot dzelzceļa līniju Rail Baltica esošajā valsts un pašvaldību sabiedriskā transporta maršrutu tīklā </t>
  </si>
  <si>
    <r>
      <t xml:space="preserve">2.1.3. Uzdevums: Izstrādāt un ieviest Latvijas interesēm atbilstošu </t>
    </r>
    <r>
      <rPr>
        <b/>
        <i/>
        <sz val="10"/>
        <color rgb="FF000000"/>
        <rFont val="Calibri"/>
        <family val="2"/>
        <charset val="186"/>
        <scheme val="minor"/>
      </rPr>
      <t>Rail Baltica</t>
    </r>
    <r>
      <rPr>
        <b/>
        <sz val="10"/>
        <color rgb="FF000000"/>
        <rFont val="Calibri"/>
        <family val="2"/>
        <charset val="186"/>
        <scheme val="minor"/>
      </rPr>
      <t xml:space="preserve"> dzelzceļa līnijas un apkalpes vietu pārvaldības modeli</t>
    </r>
  </si>
  <si>
    <t>4.2.3.1. Uzdevums: Alternatīvo degvielu infrastruktūras izveidošana un uzturēšana (t.sk. ETL uzlādes vietas, ūdeņraža, CNG un LNG uzpildes stacijas)</t>
  </si>
  <si>
    <t>4.2.3.4. Uzdevums: Veikt pētījumu par ūdeņraža degvielas izmantošanas attīstības scenārijiem Latvijā, izmaksu ziņā efektīvākajiem risinājumiem atjaunojamā ūdeņraža nodrošināšanai transporta sektorā, izvērtējot piemērotāko ūdeņraža izgatavošanas, uzpildes staciju veidus, piegādes iespējas, ņemot vērā šajā jomā pieņemto ES politiku</t>
  </si>
  <si>
    <r>
      <t xml:space="preserve">Lai īstenotu ietvertos uzdevumus, plānots izmantot gan valsts, pašvaldību budžeta finansējumu un nacionālo līdzfinansējumu ES struktūrfondu finansējumu projektiem, gan piesaistīt ES finanšu vai citu finansējuma avotu līdzekļus un privāto kapitālu, atkarībā no pasākuma rakstura. Pasākumus, kas saistīti ar tiesību aktu izstrādi, un ar to saistīto pētījumu vai izvērtējumu veikšanu, īsteno tām piešķiramo valsts budžeta līdzekļu ietvaros. Jautājums par papildu valsts budžeta līdzekļu piešķiršanu skatāms MK, sagatavojot vidēja termiņa budžeta ietvaru vai valsts budžetu n+1 gadam. </t>
    </r>
    <r>
      <rPr>
        <sz val="11"/>
        <color rgb="FFFF0000"/>
        <rFont val="Calibri"/>
        <family val="2"/>
        <charset val="186"/>
        <scheme val="minor"/>
      </rPr>
      <t>Nepieciešamais finansējuma apjoms ietverto pasākumu īstenošanai ir aprēķināms ar pietiekamu nenoteiktību ņemot vērā, ka daudzu iesaistīto nozaru politika nav saplānota periodam pēc 2020. gada. EK ir publicējusi priekšlikumus ES daudzgadu finanšu budžetam 2021. – 2027. gada periodam, taču ES daudzgadu finanšu budžets vēl nav apstiprināts un precīzi saplānots. Tāpat ES struktūrfondu finansējuma tiesību akti un ES struktūrfondu finansējuma darbības programmas tiks izstrādātas Latvijā līdz 2021.gada 1.janvārim.</t>
    </r>
  </si>
  <si>
    <r>
      <t xml:space="preserve">Lai īstenotu ietvertos uzdevumus, plānots izmantot gan valsts, pašvaldību budžeta finansējumu un nacionālo līdzfinansējumu ES struktūrfondu finansējumu projektiem, gan piesaistīt ES finanšu vai citu finansējuma avotu līdzekļus un privāto kapitālu, atkarībā no pasākuma rakstura. Pasākumus, kas saistīti ar tiesību aktu izstrādi, un ar to saistīto pētījumu vai izvērtējumu veikšanu, īsteno tām piešķiramo valsts budžeta līdzekļu ietvaros. Jautājums par papildu valsts budžeta līdzekļu piešķiršanu skatāms MK, sagatavojot vidēja termiņa budžeta ietvaru vai valsts budžetu n+1 gadam. </t>
    </r>
    <r>
      <rPr>
        <sz val="11"/>
        <rFont val="Calibri"/>
        <family val="2"/>
        <charset val="186"/>
        <scheme val="minor"/>
      </rPr>
      <t xml:space="preserve">Nepieciešamais finansējuma apjoms ietverto pasākumu īstenošanai ir aprēķināms ar pietiekamu nenoteiktību ņemot vērā, ka daudzu iesaistīto nozaru politika nav saplānota periodam pēc 2020. gada. </t>
    </r>
  </si>
  <si>
    <t>Informatīvi</t>
  </si>
  <si>
    <t>Sadalījumā pa budžeta resoriem</t>
  </si>
  <si>
    <t>– valsts pamatfunkciju īstenošana</t>
  </si>
  <si>
    <t>– Eiropas Savienības politiku instrumentu un pārējās ārvalstu finanšu palīdzības līdzfinansēto projektu un pasākumu īstenošana</t>
  </si>
  <si>
    <t>17. Satiksmes ministrija</t>
  </si>
  <si>
    <t>21. Vides un reģionālās attīstības lietu ministrija</t>
  </si>
  <si>
    <r>
      <t>Nepieciešamais finansējums  par reģionālo staciju būvniecību un</t>
    </r>
    <r>
      <rPr>
        <i/>
        <sz val="10"/>
        <rFont val="Calibri"/>
        <family val="2"/>
        <charset val="186"/>
        <scheme val="minor"/>
      </rPr>
      <t xml:space="preserve"> Rail Baltica</t>
    </r>
    <r>
      <rPr>
        <sz val="10"/>
        <rFont val="Calibri"/>
        <family val="2"/>
        <charset val="186"/>
        <scheme val="minor"/>
      </rPr>
      <t xml:space="preserve"> dzelzceļa līnijas integrācijas iekļaušanu esošajā valsts un pašvaldību sabiedriskā transporta tīklā tiks sniegts tikai pēc</t>
    </r>
    <r>
      <rPr>
        <i/>
        <sz val="10"/>
        <rFont val="Calibri"/>
        <family val="2"/>
        <charset val="186"/>
        <scheme val="minor"/>
      </rPr>
      <t xml:space="preserve"> Rail Baltica</t>
    </r>
    <r>
      <rPr>
        <sz val="10"/>
        <rFont val="Calibri"/>
        <family val="2"/>
        <charset val="186"/>
        <scheme val="minor"/>
      </rPr>
      <t xml:space="preserve"> reģionālo staciju būvprojektu izstrādes un atbilstoši </t>
    </r>
    <r>
      <rPr>
        <i/>
        <sz val="10"/>
        <rFont val="Calibri"/>
        <family val="2"/>
        <charset val="186"/>
        <scheme val="minor"/>
      </rPr>
      <t>Rail Balitica</t>
    </r>
    <r>
      <rPr>
        <sz val="10"/>
        <rFont val="Calibri"/>
        <family val="2"/>
        <charset val="186"/>
        <scheme val="minor"/>
      </rPr>
      <t xml:space="preserve"> projekta progresam. PVN tiek finansēts no Valsts budžeta, jo nav iekļauts Rail Baltica projekta attiecināmajās izmaksās</t>
    </r>
  </si>
  <si>
    <t>Iezīmēti budžeta līdzekļi ETL uzlādes staciju uzturēšanai un no 2023.gada pārējo uzpildes staciju izveidei</t>
  </si>
  <si>
    <t>Privātais sektors (LDz)</t>
  </si>
  <si>
    <t>Privātais sektors (PV)</t>
  </si>
  <si>
    <t>Privātais sektors (LGS)</t>
  </si>
  <si>
    <t>Privātais sektors (Lidosta "Rīga")</t>
  </si>
  <si>
    <r>
      <t xml:space="preserve">2.1.4. Nodrošināt pasīvo infrastruktūru 5G mobilo sakaru tīkla izvēršanai </t>
    </r>
    <r>
      <rPr>
        <b/>
        <i/>
        <sz val="10"/>
        <color rgb="FF000000"/>
        <rFont val="Calibri"/>
        <family val="2"/>
        <charset val="186"/>
        <scheme val="minor"/>
      </rPr>
      <t>Rail Baltica</t>
    </r>
    <r>
      <rPr>
        <b/>
        <sz val="10"/>
        <color rgb="FF000000"/>
        <rFont val="Calibri"/>
        <family val="2"/>
        <charset val="186"/>
        <scheme val="minor"/>
      </rPr>
      <t xml:space="preserve"> dzelzceļa līnijas trasē</t>
    </r>
  </si>
  <si>
    <r>
      <t xml:space="preserve">2.3.1.5. Uzdevums: Nodrošināt 5G mobilo sakaru pārklājuma izvēršanu gar </t>
    </r>
    <r>
      <rPr>
        <b/>
        <i/>
        <sz val="10"/>
        <color rgb="FF000000"/>
        <rFont val="Calibri"/>
        <family val="2"/>
        <charset val="186"/>
        <scheme val="minor"/>
      </rPr>
      <t>VIA Baltica</t>
    </r>
    <r>
      <rPr>
        <b/>
        <sz val="10"/>
        <color rgb="FF000000"/>
        <rFont val="Calibri"/>
        <family val="2"/>
        <charset val="186"/>
        <scheme val="minor"/>
      </rPr>
      <t xml:space="preserve"> transporta koridoru</t>
    </r>
  </si>
  <si>
    <t xml:space="preserve">Pierīgas kontakttīkla modernizācija un kontakttīkla izbūve līdz Bolderājai (iespējams līdz Daugavgrīvai) un Siguldai (iespējams līdz Valmierai)
</t>
  </si>
  <si>
    <t>Minētie projekti ir realizējami tikai ar valsts budžeta līdzfinansējuma piešķiršanu.</t>
  </si>
  <si>
    <t xml:space="preserve">1.1.1.1. Uzdevums: Modernizēt dzelzceļa infrastruktūru, t.sk. uzlabot vides pieejamību un drošību, kā arī palielināt pārvietošanās ātrumu </t>
  </si>
  <si>
    <t>2.1.5. Izbūvēt apvienoto dzelzceļa un autoceļa tiltu pār Daugavu Salaspils un Ķekavas novados</t>
  </si>
  <si>
    <t xml:space="preserve">2.2.1. Atbilstoši pieprasījumam paplašināt lidojumu maršrutu tīklu un veicināt tranzīta plūsmas attīstību lidostā “Rīga” (tajā skaitā, līgumu par gaisa satiksmi slēgšana, esošo līgumu modificēšana, sapratnes memorandu slēgšana, pagaidu administratīvo atļauju noformēšana, kodu dalīšanas līgumu slēgšana u.c.), vienlaikus plānojot un īstenojot pasākumus ietekmes uz vidi mazināšanai </t>
  </si>
  <si>
    <t>3.6. Uzdevums: Iegādāties ar vides aizsardzības un kuģošanas drošības ievērošanu saistītas iekārtas un peldlīdzekļus, un ostās izbūvēt attiecīgu infrastruktūru</t>
  </si>
  <si>
    <t>3.7. Uzdevums: TEN-T pamattīkla ostās nodrošināt infrastruktūras kvalitātes uzlabošanu, loģistikas un ražojošā sektora attīstībai, kompleksam piederošo inženiertīklu būvniecību, viļņlaužu un hidrobūvju pārbūvi, digitalizācijas un kuģu vadības sistēmu modernizāciju</t>
  </si>
  <si>
    <t>4.3. ALTERNATĪVO DEGVIELU IZMANTOŠANA</t>
  </si>
  <si>
    <t>4.3.2. Uzdevums: Organizēt pasākumus alternatīvo degvielu transportlīdzekļu izmantošanas popularizēšanai, tajā skaitā sniegt informatīvo atbalstu sabiedrībai (vienota platforma/alternatīvo degvielu priekšrocības - bukleti, informatīvie centri, tiešās konsultācijas, informatīvās dienas, semināri)</t>
  </si>
  <si>
    <t>4.3.3. Uzdevums: Atbalsts mazemisiju un bezemisiju transportlīdzekļu skaita palielināšanai, t.sk. valsts pārvaldes iestādēs, kapitālsabiedrībās, sabiedriskajā transportā un/vai specifiskās saimniecisko darbību jomās ar augstu degvielas patēriņu</t>
  </si>
  <si>
    <t>4.3.4. Uzdevums: Veikt pētījumu par ūdeņraža degvielas izmantošanas attīstības scenārijiem Latvijā, izmaksu ziņā efektīvākajiem risinājumiem atjaunojamā ūdeņraža nodrošināšanai transporta sektorā, izvērtējot piemērotāko ūdeņraža izgatavošanas, uzpildes staciju veidus, piegādes iespējas, ņemot vērā šajā jomā pieņemto ES politiku</t>
  </si>
  <si>
    <t>4.4. TRANSPORTLĪDZEKĻU TEHNISKĀ STĀVOKĻA KONTROLE</t>
  </si>
  <si>
    <t>4.4.1. Uzdevums: Veikt publisko iepirkumu par tehniskās kontroles pakalpojumu sniegšanu transportlīdzekļu valsts tehniskās apskates sistēmas ietvaros visos valsts reģionālajos centros, normatīvajos aktos noteiktos transportlīdzekļu tehniskā stāvokļa kontroles principus</t>
  </si>
  <si>
    <t xml:space="preserve">4.4.2. Uzdevums: Izvērtēt iespējamos tehniskos risinājumus transportlīdzekļu atgāzu pēcapstrādes sistēmu pārbaudēm valsts tehniskajā apskatē un uz autoceļiem </t>
  </si>
  <si>
    <t>4.5. DZELZCEĻŠ</t>
  </si>
  <si>
    <t>4.5.1. Uzdevums: Atsevišķu dzelzceļa tīkla posmu elektrifikācija un esošo līniju modernizācija pasažieru pārvadājumu nodrošināšanai</t>
  </si>
  <si>
    <t>4.5.4. Uzdevums: Dzelzceļa radītā vides piesārņojuma sanācija</t>
  </si>
  <si>
    <t>4.5.5. Uzdevums: Līdzsvarota finansēšanas modeļa nodrošināšana maksas par piekļuvi dzelzceļa infrastruktūrai konkurētpējas veicināšanai iekšzemes kravu un pasažieru pārvadājumos</t>
  </si>
  <si>
    <t>4.6. JŪRNIECĪBA</t>
  </si>
  <si>
    <t>4.6.1. Uzdevums: Sagatavot informāciju par kuģu ceļiem un atjaunojot navigācijas karšu pārklājumu, t.sk. izvērtējot iespēju iegādāties hidrogrāfijas kuģi un daudzfunkcionālu hidrogrāfisko mērījumu aparatūras kompleksu</t>
  </si>
  <si>
    <t>4.6.2. Uzdevums: Nodrošināt starptautiskā regulējuma efektīvu ieviešanu un veicināt tā ievērošanu uz Latvijas karoga kuģiem un Latvijas jurisdikcijā esošajos ūdeņos</t>
  </si>
  <si>
    <t>4.7. TROKŠŅA PĀRVALDĪBA</t>
  </si>
  <si>
    <t>4.7.1. Uzdevums: Izstrādāt un īstenot Rīcības plānus trokšņa samazināšanai valsts nozīmīgāko transporta infrastruktūras objektu tuvumā</t>
  </si>
  <si>
    <t xml:space="preserve">1.1.1.3. Uzdevums: Projektēt un izbūvēt Rail Baltica reģionālās stacijas, integrējot dzelzceļa līniju Rail Baltica esošajā valsts un pašvaldību sabiedriskā transporta maršrutu tīklā </t>
  </si>
  <si>
    <r>
      <t xml:space="preserve">Finansējums precizēts atbilstoši sniegtajam priekšlikumam Atveseļošanas un noturības mehānisma plānā par 5G </t>
    </r>
    <r>
      <rPr>
        <i/>
        <sz val="10"/>
        <rFont val="Calibri"/>
        <family val="2"/>
        <scheme val="minor"/>
      </rPr>
      <t xml:space="preserve">Via Baltica. </t>
    </r>
  </si>
  <si>
    <t xml:space="preserve">Finansējums precizēts atbilstoši aktuālajai darbības programmai Latvijai 2021. -2027. gadam. </t>
  </si>
  <si>
    <t>Pasākums "Bezizmešu mobilitātes veicināšana pašvaldībās, palielinot resursefektīvu un videi draudzīgu transportlīdzekļu lietošanu" īstenošanai Taisnīgas pārkārtošanās fonda ietvaros. Plānotais finansējums ir 30 milj. EUR</t>
  </si>
  <si>
    <t xml:space="preserve">4.3.1. Uzdevums: Alternatīvo degvielu infrastruktūras izveidošana un uzturēšana (t.sk. ETL uzlādes vietas, ūdeņraža, CNG un LNG uzpildes stacijas) </t>
  </si>
  <si>
    <t xml:space="preserve">4.1.1. Uzdevums: Izstrādāt un īstenot Ceļu satiksmes drošības plānus </t>
  </si>
  <si>
    <t>Saskaņā ar ostu pārvalžu sniegto informāciju</t>
  </si>
  <si>
    <t xml:space="preserve">1.1.1.2. Uzdevums: Attīstīt jaunus dzelzceļa reģionālos pasažieru maršrutus </t>
  </si>
  <si>
    <t xml:space="preserve">4.5.3. Uzdevums: Atjaunot elektrovilcienu ritošo sastāvu </t>
  </si>
  <si>
    <t xml:space="preserve">4.5.2. Uzdevums: Jaunu akumulatoru bateriju vilcienu iegāde un esošā dīzeļvilcienu ritošā sastāva nomaiņa </t>
  </si>
  <si>
    <t xml:space="preserve">Atbilstoši NAP2027 506.pasākumam </t>
  </si>
  <si>
    <t xml:space="preserve">Iekļaujot NAP2027 finansējumu pasākumam Nr. 570 </t>
  </si>
  <si>
    <t>Saskaņā ar pēdējiem pieejamajiem finanšu datiem un apstiprināto LGS vidēja termiņa stratēģiju kopējās plānotās izmaksas 8 500 000 EUR. Iepirkumu rezultātā darbību izmaksas var mainīties, tās ir provizoriskas. Ņemot vērā COVID-19 radīto negatīvo ietekmi, jebkuru neuzsākto darbību uzsākšana ir atkarīga no finanšu resursu pieejamības un prioritātes, kā arī dažu aktivitāšu sākuma termiņi var tikt koriģēti laikā. Atbilstoši NAP2027 pasākumam  Nr. 514 finasējums  8 000 000 EUR</t>
  </si>
  <si>
    <t>Saskaņā ar pēdējiem pieejamajiem finanšu datiem un apstiprināto LGS vidēja termiņa stratēģiju. Iepirkumu rezultātā darbību izmaksas var mainīties, tās ir provizoriskas. Ņemot vērā COVID-19 radīto negatīvo ietekmi, jebkuru neuzsākto darbību uzsākšana ir atkarīga no finanšu resursu pieejamības un prioritātes, kā arī dažu aktivitāšu sākuma termiņi var tikt koriģēti laikā. Atbilstoši NAP2027 pasākumam  Nr. 513 finasējums  7 590 000 EUR</t>
  </si>
  <si>
    <t xml:space="preserve">Esošā valsts un pašvaldību budžeta ietvaros, iespēju robežās piesaistot ES finanšu instrumentus. NAP2027 pasākumi Nr. 518 (Liepājas lidostas attīstība, 2.kārta, 15 400 000 EUR) un Nr. 517 (Starptautiskās reģionālās lidostas „Daugavpils” attīstība, 21 500 000 EUR - projekts, kas var tikt finansēts papildus valsts budžeta vai ES fondu finanšu resursu pieejamības gadījumā )  </t>
  </si>
  <si>
    <t xml:space="preserve">Atbilstoši NAP2027  pasākumam Nr.569. </t>
  </si>
  <si>
    <t xml:space="preserve">Atbilstoši NAP2027 pasākumiem Nr. 537., 538., 539.  </t>
  </si>
  <si>
    <t>2.3.1.4. Uzdevums: Veicināt kravas transportlīdzekļu drošai novietošanai paredzētu stāvlaukumu ierīkošanu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</si>
</sst>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0_ ;\-#,##0\ "/>
  </numFmts>
  <fonts count="25" x14ac:knownFonts="1">
    <font>
      <sz val="11"/>
      <color theme="1"/>
      <name val="Calibri"/>
      <family val="2"/>
      <charset val="186"/>
      <scheme val="minor"/>
    </font>
    <font>
      <b/>
      <sz val="14"/>
      <color theme="1"/>
      <name val="Calibri"/>
      <family val="2"/>
      <charset val="186"/>
      <scheme val="minor"/>
    </font>
    <font>
      <sz val="10"/>
      <color theme="1"/>
      <name val="Calibri"/>
      <family val="2"/>
      <charset val="186"/>
      <scheme val="minor"/>
    </font>
    <font>
      <b/>
      <sz val="10"/>
      <color theme="1"/>
      <name val="Calibri"/>
      <family val="2"/>
      <charset val="186"/>
      <scheme val="minor"/>
    </font>
    <font>
      <b/>
      <sz val="10"/>
      <color rgb="FF000000"/>
      <name val="Calibri"/>
      <family val="2"/>
      <charset val="186"/>
      <scheme val="minor"/>
    </font>
    <font>
      <b/>
      <i/>
      <sz val="10"/>
      <color rgb="FF000000"/>
      <name val="Calibri"/>
      <family val="2"/>
      <charset val="186"/>
      <scheme val="minor"/>
    </font>
    <font>
      <b/>
      <sz val="16"/>
      <color theme="1"/>
      <name val="Calibri"/>
      <family val="2"/>
      <charset val="186"/>
      <scheme val="minor"/>
    </font>
    <font>
      <sz val="11"/>
      <color theme="1"/>
      <name val="Calibri"/>
      <family val="2"/>
      <charset val="186"/>
      <scheme val="minor"/>
    </font>
    <font>
      <sz val="11"/>
      <color rgb="FF006100"/>
      <name val="Calibri"/>
      <family val="2"/>
      <charset val="186"/>
      <scheme val="minor"/>
    </font>
    <font>
      <sz val="11"/>
      <color rgb="FF9C0006"/>
      <name val="Calibri"/>
      <family val="2"/>
      <charset val="186"/>
      <scheme val="minor"/>
    </font>
    <font>
      <sz val="10"/>
      <color rgb="FF414142"/>
      <name val="Arial"/>
      <family val="2"/>
      <charset val="186"/>
    </font>
    <font>
      <b/>
      <sz val="12"/>
      <color theme="1"/>
      <name val="Calibri"/>
      <family val="2"/>
      <charset val="186"/>
      <scheme val="minor"/>
    </font>
    <font>
      <b/>
      <sz val="10"/>
      <name val="Calibri"/>
      <family val="2"/>
      <charset val="186"/>
      <scheme val="minor"/>
    </font>
    <font>
      <sz val="11"/>
      <name val="Calibri"/>
      <family val="2"/>
      <charset val="186"/>
      <scheme val="minor"/>
    </font>
    <font>
      <sz val="10"/>
      <name val="Calibri"/>
      <family val="2"/>
      <charset val="186"/>
      <scheme val="minor"/>
    </font>
    <font>
      <sz val="11"/>
      <color rgb="FFFF0000"/>
      <name val="Calibri"/>
      <family val="2"/>
      <charset val="186"/>
      <scheme val="minor"/>
    </font>
    <font>
      <i/>
      <sz val="11"/>
      <color theme="1"/>
      <name val="Calibri"/>
      <family val="2"/>
      <charset val="186"/>
      <scheme val="minor"/>
    </font>
    <font>
      <i/>
      <sz val="10"/>
      <name val="Calibri"/>
      <family val="2"/>
      <charset val="186"/>
      <scheme val="minor"/>
    </font>
    <font>
      <b/>
      <i/>
      <sz val="10"/>
      <name val="Calibri"/>
      <family val="2"/>
      <charset val="186"/>
      <scheme val="minor"/>
    </font>
    <font>
      <b/>
      <sz val="11"/>
      <color rgb="FFFF0000"/>
      <name val="Calibri"/>
      <family val="2"/>
      <charset val="186"/>
      <scheme val="minor"/>
    </font>
    <font>
      <sz val="10"/>
      <color theme="1"/>
      <name val="Calibri"/>
      <family val="2"/>
      <scheme val="minor"/>
    </font>
    <font>
      <i/>
      <sz val="10"/>
      <name val="Calibri"/>
      <family val="2"/>
      <scheme val="minor"/>
    </font>
    <font>
      <b/>
      <sz val="10"/>
      <color theme="1"/>
      <name val="Calibri"/>
      <family val="2"/>
      <scheme val="minor"/>
    </font>
    <font>
      <sz val="10"/>
      <color rgb="FF000000"/>
      <name val="Calibri"/>
      <family val="2"/>
      <charset val="186"/>
      <scheme val="minor"/>
    </font>
    <font>
      <sz val="8"/>
      <name val="Calibri"/>
      <family val="2"/>
      <charset val="186"/>
      <scheme val="minor"/>
    </font>
  </fonts>
  <fills count="1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7" tint="0.39994506668294322"/>
        <bgColor indexed="64"/>
      </patternFill>
    </fill>
    <fill>
      <patternFill patternType="solid">
        <fgColor theme="5" tint="0.59996337778862885"/>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FFFF"/>
        <bgColor indexed="64"/>
      </patternFill>
    </fill>
    <fill>
      <patternFill patternType="solid">
        <fgColor theme="0"/>
        <bgColor indexed="64"/>
      </patternFill>
    </fill>
    <fill>
      <patternFill patternType="solid">
        <fgColor theme="9" tint="0.39997558519241921"/>
        <bgColor indexed="64"/>
      </patternFill>
    </fill>
    <fill>
      <patternFill patternType="solid">
        <fgColor theme="7" tint="0.3999755851924192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bottom/>
      <diagonal/>
    </border>
    <border>
      <left style="thin">
        <color indexed="64"/>
      </left>
      <right style="medium">
        <color auto="1"/>
      </right>
      <top style="thin">
        <color indexed="64"/>
      </top>
      <bottom style="thin">
        <color indexed="64"/>
      </bottom>
      <diagonal/>
    </border>
    <border>
      <left style="thin">
        <color indexed="64"/>
      </left>
      <right style="medium">
        <color auto="1"/>
      </right>
      <top/>
      <bottom style="thin">
        <color indexed="64"/>
      </bottom>
      <diagonal/>
    </border>
    <border>
      <left style="thin">
        <color indexed="64"/>
      </left>
      <right style="medium">
        <color auto="1"/>
      </right>
      <top style="medium">
        <color indexed="64"/>
      </top>
      <bottom style="thin">
        <color indexed="64"/>
      </bottom>
      <diagonal/>
    </border>
    <border>
      <left/>
      <right style="medium">
        <color auto="1"/>
      </right>
      <top style="thin">
        <color indexed="64"/>
      </top>
      <bottom style="thin">
        <color indexed="64"/>
      </bottom>
      <diagonal/>
    </border>
    <border>
      <left/>
      <right style="medium">
        <color auto="1"/>
      </right>
      <top style="thin">
        <color indexed="64"/>
      </top>
      <bottom/>
      <diagonal/>
    </border>
    <border>
      <left style="thin">
        <color indexed="64"/>
      </left>
      <right style="medium">
        <color auto="1"/>
      </right>
      <top style="thin">
        <color indexed="64"/>
      </top>
      <bottom/>
      <diagonal/>
    </border>
    <border>
      <left/>
      <right style="medium">
        <color auto="1"/>
      </right>
      <top/>
      <bottom style="thin">
        <color indexed="64"/>
      </bottom>
      <diagonal/>
    </border>
    <border>
      <left style="thin">
        <color indexed="64"/>
      </left>
      <right style="medium">
        <color auto="1"/>
      </right>
      <top/>
      <bottom/>
      <diagonal/>
    </border>
    <border>
      <left style="thin">
        <color indexed="64"/>
      </left>
      <right style="medium">
        <color indexed="64"/>
      </right>
      <top/>
      <bottom style="medium">
        <color indexed="64"/>
      </bottom>
      <diagonal/>
    </border>
    <border>
      <left/>
      <right/>
      <top style="thin">
        <color indexed="64"/>
      </top>
      <bottom/>
      <diagonal/>
    </border>
    <border>
      <left style="thin">
        <color indexed="64"/>
      </left>
      <right style="medium">
        <color indexed="64"/>
      </right>
      <top style="thin">
        <color indexed="64"/>
      </top>
      <bottom style="medium">
        <color indexed="64"/>
      </bottom>
      <diagonal/>
    </border>
  </borders>
  <cellStyleXfs count="6">
    <xf numFmtId="0" fontId="0" fillId="0" borderId="0"/>
    <xf numFmtId="43" fontId="7" fillId="0" borderId="0" applyFont="0" applyFill="0" applyBorder="0" applyAlignment="0" applyProtection="0"/>
    <xf numFmtId="0" fontId="8" fillId="9" borderId="0" applyNumberFormat="0" applyBorder="0" applyAlignment="0" applyProtection="0"/>
    <xf numFmtId="0" fontId="9" fillId="10"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cellStyleXfs>
  <cellXfs count="569">
    <xf numFmtId="0" fontId="0" fillId="0" borderId="0" xfId="0"/>
    <xf numFmtId="0" fontId="2"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6" xfId="0" applyFont="1" applyBorder="1" applyAlignment="1">
      <alignment horizontal="justify" vertical="center" wrapText="1"/>
    </xf>
    <xf numFmtId="0" fontId="0" fillId="0" borderId="1" xfId="0" applyBorder="1"/>
    <xf numFmtId="0" fontId="2" fillId="6" borderId="2" xfId="0" applyFont="1" applyFill="1" applyBorder="1" applyAlignment="1">
      <alignment horizontal="justify" vertical="center" wrapText="1"/>
    </xf>
    <xf numFmtId="0" fontId="0" fillId="6" borderId="1" xfId="0" applyFont="1" applyFill="1" applyBorder="1"/>
    <xf numFmtId="0" fontId="3" fillId="6" borderId="2" xfId="0" applyFont="1" applyFill="1" applyBorder="1" applyAlignment="1">
      <alignment horizontal="justify" vertical="center" wrapText="1"/>
    </xf>
    <xf numFmtId="0" fontId="3" fillId="7" borderId="6" xfId="0" applyFont="1" applyFill="1" applyBorder="1" applyAlignment="1">
      <alignment horizontal="justify" vertical="center" wrapText="1"/>
    </xf>
    <xf numFmtId="0" fontId="0" fillId="7" borderId="6" xfId="0" applyFont="1" applyFill="1" applyBorder="1"/>
    <xf numFmtId="0" fontId="2" fillId="7" borderId="1" xfId="0" applyFont="1" applyFill="1" applyBorder="1" applyAlignment="1">
      <alignment horizontal="justify" vertical="center" wrapText="1"/>
    </xf>
    <xf numFmtId="0" fontId="0" fillId="7" borderId="1" xfId="0" applyFont="1" applyFill="1" applyBorder="1"/>
    <xf numFmtId="0" fontId="3" fillId="7" borderId="1" xfId="0" applyFont="1" applyFill="1" applyBorder="1" applyAlignment="1">
      <alignment horizontal="justify" vertical="center" wrapText="1"/>
    </xf>
    <xf numFmtId="0" fontId="3" fillId="6" borderId="7" xfId="0" applyFont="1" applyFill="1" applyBorder="1" applyAlignment="1">
      <alignment horizontal="justify" vertical="center" wrapText="1"/>
    </xf>
    <xf numFmtId="0" fontId="3" fillId="8" borderId="6" xfId="0" applyFont="1" applyFill="1" applyBorder="1" applyAlignment="1">
      <alignment horizontal="justify" vertical="center" wrapText="1"/>
    </xf>
    <xf numFmtId="0" fontId="2" fillId="8" borderId="1" xfId="0" applyFont="1" applyFill="1" applyBorder="1" applyAlignment="1">
      <alignment horizontal="justify" vertical="center" wrapText="1"/>
    </xf>
    <xf numFmtId="0" fontId="3" fillId="8" borderId="1" xfId="0" applyFont="1" applyFill="1" applyBorder="1" applyAlignment="1">
      <alignment horizontal="justify" vertical="center" wrapText="1"/>
    </xf>
    <xf numFmtId="0" fontId="1" fillId="2" borderId="8" xfId="0" applyFont="1" applyFill="1" applyBorder="1" applyAlignment="1">
      <alignment horizontal="justify" vertical="center" wrapText="1"/>
    </xf>
    <xf numFmtId="0" fontId="0" fillId="8" borderId="6" xfId="0" applyFill="1" applyBorder="1"/>
    <xf numFmtId="0" fontId="0" fillId="8" borderId="1" xfId="0" applyFill="1" applyBorder="1"/>
    <xf numFmtId="164" fontId="0" fillId="6" borderId="6" xfId="1" applyNumberFormat="1" applyFont="1" applyFill="1" applyBorder="1"/>
    <xf numFmtId="0" fontId="2" fillId="0" borderId="1" xfId="0" applyFont="1" applyBorder="1"/>
    <xf numFmtId="0" fontId="10" fillId="11" borderId="0" xfId="0" applyFont="1" applyFill="1" applyBorder="1" applyAlignment="1">
      <alignment horizontal="right" vertical="center" wrapText="1"/>
    </xf>
    <xf numFmtId="0" fontId="0" fillId="0" borderId="0" xfId="0" applyBorder="1"/>
    <xf numFmtId="164" fontId="0" fillId="0" borderId="0" xfId="0" applyNumberFormat="1"/>
    <xf numFmtId="0" fontId="0" fillId="0" borderId="1" xfId="0" applyBorder="1" applyAlignment="1">
      <alignment wrapText="1"/>
    </xf>
    <xf numFmtId="164" fontId="0" fillId="0" borderId="0" xfId="1" applyNumberFormat="1" applyFont="1"/>
    <xf numFmtId="0" fontId="0" fillId="0" borderId="0" xfId="0" applyAlignment="1">
      <alignment wrapText="1"/>
    </xf>
    <xf numFmtId="0" fontId="0" fillId="0" borderId="0" xfId="0" applyAlignment="1">
      <alignment vertical="top" wrapText="1"/>
    </xf>
    <xf numFmtId="164" fontId="0" fillId="0" borderId="1" xfId="0" applyNumberFormat="1" applyBorder="1"/>
    <xf numFmtId="0" fontId="2" fillId="0" borderId="0" xfId="0" applyFont="1" applyFill="1" applyBorder="1" applyAlignment="1">
      <alignment horizontal="justify" vertical="center" wrapText="1"/>
    </xf>
    <xf numFmtId="0" fontId="0" fillId="0" borderId="1" xfId="0" applyBorder="1" applyAlignment="1">
      <alignment horizontal="left" vertical="top" wrapText="1"/>
    </xf>
    <xf numFmtId="0" fontId="12" fillId="0" borderId="6" xfId="0" applyFont="1" applyBorder="1" applyAlignment="1">
      <alignment horizontal="justify" vertical="center" wrapText="1"/>
    </xf>
    <xf numFmtId="0" fontId="14" fillId="0" borderId="1" xfId="0" applyFont="1" applyBorder="1" applyAlignment="1">
      <alignment horizontal="justify" vertical="center" wrapText="1"/>
    </xf>
    <xf numFmtId="0" fontId="14" fillId="0" borderId="2" xfId="0" applyFont="1" applyBorder="1" applyAlignment="1">
      <alignment horizontal="justify" vertical="center" wrapText="1"/>
    </xf>
    <xf numFmtId="0" fontId="12" fillId="0" borderId="1" xfId="0" applyFont="1" applyBorder="1" applyAlignment="1">
      <alignment horizontal="justify" vertical="center" wrapText="1"/>
    </xf>
    <xf numFmtId="0" fontId="3" fillId="0" borderId="5" xfId="0" applyFont="1" applyBorder="1" applyAlignment="1">
      <alignment horizontal="justify" vertical="center" wrapText="1"/>
    </xf>
    <xf numFmtId="0" fontId="2" fillId="0" borderId="1" xfId="0" applyFont="1" applyBorder="1" applyAlignment="1">
      <alignment horizontal="justify" vertical="top" wrapText="1"/>
    </xf>
    <xf numFmtId="0" fontId="0" fillId="0" borderId="0" xfId="0" applyAlignment="1">
      <alignment vertical="top"/>
    </xf>
    <xf numFmtId="166" fontId="2" fillId="0" borderId="1" xfId="1" applyNumberFormat="1" applyFont="1" applyBorder="1" applyAlignment="1">
      <alignment horizontal="right" vertical="center" wrapText="1"/>
    </xf>
    <xf numFmtId="166" fontId="3" fillId="0" borderId="1" xfId="1" applyNumberFormat="1" applyFont="1" applyBorder="1" applyAlignment="1">
      <alignment horizontal="right" vertical="center" wrapText="1"/>
    </xf>
    <xf numFmtId="166" fontId="2" fillId="0" borderId="2" xfId="1" applyNumberFormat="1" applyFont="1" applyBorder="1" applyAlignment="1">
      <alignment horizontal="right" vertical="center" wrapText="1"/>
    </xf>
    <xf numFmtId="166" fontId="3" fillId="0" borderId="6" xfId="1" applyNumberFormat="1" applyFont="1" applyBorder="1" applyAlignment="1">
      <alignment horizontal="right" vertical="center" wrapText="1"/>
    </xf>
    <xf numFmtId="1" fontId="3" fillId="0" borderId="6" xfId="1" applyNumberFormat="1" applyFont="1" applyBorder="1" applyAlignment="1">
      <alignment horizontal="right" vertical="center" wrapText="1"/>
    </xf>
    <xf numFmtId="1" fontId="2" fillId="0" borderId="1" xfId="1" applyNumberFormat="1" applyFont="1" applyBorder="1" applyAlignment="1">
      <alignment horizontal="right" vertical="center" wrapText="1"/>
    </xf>
    <xf numFmtId="1" fontId="3" fillId="0" borderId="1" xfId="1" applyNumberFormat="1" applyFont="1" applyBorder="1" applyAlignment="1">
      <alignment horizontal="right" vertical="center" wrapText="1"/>
    </xf>
    <xf numFmtId="1" fontId="2" fillId="0" borderId="2" xfId="1" applyNumberFormat="1" applyFont="1" applyBorder="1" applyAlignment="1">
      <alignment horizontal="right" vertical="center" wrapText="1"/>
    </xf>
    <xf numFmtId="0" fontId="15" fillId="0" borderId="1" xfId="0" applyFont="1" applyBorder="1"/>
    <xf numFmtId="0" fontId="3" fillId="0" borderId="6" xfId="0" applyFont="1" applyBorder="1" applyAlignment="1">
      <alignment horizontal="right" vertical="center" wrapText="1"/>
    </xf>
    <xf numFmtId="0" fontId="3" fillId="0" borderId="7" xfId="0" applyFont="1" applyBorder="1" applyAlignment="1">
      <alignment horizontal="right" vertical="center" wrapText="1"/>
    </xf>
    <xf numFmtId="0" fontId="0" fillId="0" borderId="0" xfId="0" applyAlignment="1">
      <alignment horizontal="left" vertical="top" wrapText="1"/>
    </xf>
    <xf numFmtId="0" fontId="1" fillId="0" borderId="0" xfId="0" applyFont="1" applyAlignment="1">
      <alignment wrapText="1"/>
    </xf>
    <xf numFmtId="164" fontId="0" fillId="0" borderId="0" xfId="0" applyNumberFormat="1" applyAlignment="1">
      <alignment wrapText="1"/>
    </xf>
    <xf numFmtId="0" fontId="15" fillId="0" borderId="0" xfId="0" applyFont="1" applyAlignment="1">
      <alignment wrapText="1"/>
    </xf>
    <xf numFmtId="0" fontId="0" fillId="0" borderId="0" xfId="0" applyFill="1" applyAlignment="1">
      <alignment wrapText="1"/>
    </xf>
    <xf numFmtId="1" fontId="2" fillId="0" borderId="1" xfId="1" applyNumberFormat="1" applyFont="1" applyBorder="1" applyAlignment="1">
      <alignment horizontal="justify" vertical="center" wrapText="1"/>
    </xf>
    <xf numFmtId="1" fontId="0" fillId="0" borderId="1" xfId="0" applyNumberFormat="1" applyBorder="1"/>
    <xf numFmtId="1" fontId="14" fillId="0" borderId="1" xfId="1" applyNumberFormat="1" applyFont="1" applyBorder="1" applyAlignment="1">
      <alignment horizontal="right" vertical="center" wrapText="1"/>
    </xf>
    <xf numFmtId="166" fontId="14" fillId="0" borderId="1" xfId="1" applyNumberFormat="1" applyFont="1" applyBorder="1" applyAlignment="1">
      <alignment horizontal="right" vertical="center" wrapText="1"/>
    </xf>
    <xf numFmtId="1" fontId="2" fillId="0" borderId="1" xfId="0" applyNumberFormat="1" applyFont="1" applyBorder="1" applyAlignment="1">
      <alignment horizontal="right"/>
    </xf>
    <xf numFmtId="0" fontId="9" fillId="0" borderId="6" xfId="3" applyFill="1" applyBorder="1" applyAlignment="1">
      <alignment vertical="top" wrapText="1"/>
    </xf>
    <xf numFmtId="0" fontId="8" fillId="0" borderId="6" xfId="2" applyFill="1" applyBorder="1"/>
    <xf numFmtId="0" fontId="8" fillId="0" borderId="1" xfId="2" applyFill="1" applyBorder="1" applyAlignment="1">
      <alignment vertical="top" wrapText="1"/>
    </xf>
    <xf numFmtId="0" fontId="9" fillId="0" borderId="6" xfId="3" applyFill="1" applyBorder="1"/>
    <xf numFmtId="0" fontId="2" fillId="0" borderId="1" xfId="0" applyFont="1" applyBorder="1" applyAlignment="1">
      <alignment vertical="top" wrapText="1"/>
    </xf>
    <xf numFmtId="0" fontId="2" fillId="0" borderId="1" xfId="0" applyFont="1" applyBorder="1" applyAlignment="1">
      <alignment horizontal="left" vertical="top" wrapText="1"/>
    </xf>
    <xf numFmtId="0" fontId="2" fillId="0" borderId="17" xfId="0" applyFont="1" applyBorder="1" applyAlignment="1">
      <alignment horizontal="left" vertical="top" wrapText="1"/>
    </xf>
    <xf numFmtId="0" fontId="9" fillId="0" borderId="0" xfId="3" applyFill="1" applyBorder="1" applyAlignment="1">
      <alignment wrapText="1"/>
    </xf>
    <xf numFmtId="0" fontId="2" fillId="0" borderId="6" xfId="0" applyFont="1" applyBorder="1" applyAlignment="1">
      <alignment horizontal="right" vertical="center" wrapText="1"/>
    </xf>
    <xf numFmtId="0" fontId="2" fillId="0" borderId="7" xfId="0" applyFont="1" applyBorder="1" applyAlignment="1">
      <alignment horizontal="right" vertical="center" wrapText="1"/>
    </xf>
    <xf numFmtId="1" fontId="3" fillId="0" borderId="2" xfId="1" applyNumberFormat="1" applyFont="1" applyBorder="1" applyAlignment="1">
      <alignment horizontal="right" vertical="center" wrapText="1"/>
    </xf>
    <xf numFmtId="0" fontId="8" fillId="0" borderId="6" xfId="2" applyFill="1" applyBorder="1" applyAlignment="1">
      <alignment vertical="top" wrapText="1"/>
    </xf>
    <xf numFmtId="0" fontId="14" fillId="0" borderId="6" xfId="2" applyFont="1" applyFill="1" applyBorder="1" applyAlignment="1">
      <alignment vertical="top" wrapText="1"/>
    </xf>
    <xf numFmtId="1" fontId="2" fillId="0" borderId="1" xfId="0" applyNumberFormat="1" applyFont="1" applyBorder="1" applyAlignment="1">
      <alignment horizontal="right" vertical="center" wrapText="1"/>
    </xf>
    <xf numFmtId="1" fontId="2" fillId="0" borderId="2" xfId="0" applyNumberFormat="1" applyFont="1" applyBorder="1" applyAlignment="1">
      <alignment horizontal="right" vertical="center" wrapText="1"/>
    </xf>
    <xf numFmtId="1" fontId="3" fillId="0" borderId="1" xfId="0" applyNumberFormat="1" applyFont="1" applyBorder="1" applyAlignment="1">
      <alignment horizontal="right" vertical="center" wrapText="1"/>
    </xf>
    <xf numFmtId="1" fontId="3" fillId="0" borderId="2" xfId="0" applyNumberFormat="1" applyFont="1" applyBorder="1" applyAlignment="1">
      <alignment horizontal="right" vertical="center" wrapText="1"/>
    </xf>
    <xf numFmtId="1" fontId="12" fillId="0" borderId="6" xfId="1" applyNumberFormat="1" applyFont="1" applyBorder="1" applyAlignment="1">
      <alignment horizontal="right" vertical="center" wrapText="1"/>
    </xf>
    <xf numFmtId="1" fontId="12" fillId="0" borderId="1" xfId="1" applyNumberFormat="1" applyFont="1" applyBorder="1" applyAlignment="1">
      <alignment horizontal="right" vertical="center" wrapText="1"/>
    </xf>
    <xf numFmtId="1" fontId="12" fillId="0" borderId="2" xfId="1" applyNumberFormat="1" applyFont="1" applyBorder="1" applyAlignment="1">
      <alignment horizontal="right" vertical="center" wrapText="1"/>
    </xf>
    <xf numFmtId="1" fontId="14" fillId="0" borderId="2" xfId="1" applyNumberFormat="1" applyFont="1" applyBorder="1" applyAlignment="1">
      <alignment horizontal="right" vertical="center" wrapText="1"/>
    </xf>
    <xf numFmtId="1" fontId="14" fillId="0" borderId="1" xfId="0" applyNumberFormat="1" applyFont="1" applyBorder="1" applyAlignment="1">
      <alignment horizontal="right" vertical="center" wrapText="1"/>
    </xf>
    <xf numFmtId="0" fontId="15" fillId="0" borderId="6" xfId="2" applyFont="1" applyFill="1" applyBorder="1"/>
    <xf numFmtId="0" fontId="15" fillId="0" borderId="1" xfId="0" applyFont="1" applyFill="1" applyBorder="1"/>
    <xf numFmtId="0" fontId="9" fillId="12" borderId="5" xfId="3" applyFill="1" applyBorder="1" applyAlignment="1">
      <alignment horizontal="center" vertical="top" wrapText="1"/>
    </xf>
    <xf numFmtId="1" fontId="14" fillId="0" borderId="1" xfId="0" applyNumberFormat="1" applyFont="1" applyBorder="1"/>
    <xf numFmtId="1" fontId="3" fillId="7" borderId="1" xfId="1" applyNumberFormat="1" applyFont="1" applyFill="1" applyBorder="1" applyAlignment="1">
      <alignment horizontal="right" vertical="center" wrapText="1"/>
    </xf>
    <xf numFmtId="1" fontId="3" fillId="0" borderId="6" xfId="1" applyNumberFormat="1" applyFont="1" applyBorder="1" applyAlignment="1">
      <alignment horizontal="right" vertical="center" wrapText="1" indent="1"/>
    </xf>
    <xf numFmtId="1" fontId="2" fillId="0" borderId="1" xfId="1" applyNumberFormat="1" applyFont="1" applyBorder="1" applyAlignment="1">
      <alignment horizontal="right" vertical="top" wrapText="1"/>
    </xf>
    <xf numFmtId="1" fontId="2" fillId="0" borderId="2" xfId="1" applyNumberFormat="1" applyFont="1" applyBorder="1" applyAlignment="1">
      <alignment horizontal="right" vertical="top" wrapText="1"/>
    </xf>
    <xf numFmtId="1" fontId="3" fillId="7" borderId="6" xfId="1" applyNumberFormat="1" applyFont="1" applyFill="1" applyBorder="1" applyAlignment="1">
      <alignment horizontal="right" vertical="center" wrapText="1"/>
    </xf>
    <xf numFmtId="1" fontId="2" fillId="0" borderId="1" xfId="1" applyNumberFormat="1" applyFont="1" applyBorder="1" applyAlignment="1">
      <alignment horizontal="right"/>
    </xf>
    <xf numFmtId="1" fontId="2" fillId="0" borderId="0" xfId="1" applyNumberFormat="1" applyFont="1" applyAlignment="1">
      <alignment horizontal="right"/>
    </xf>
    <xf numFmtId="1" fontId="3" fillId="0" borderId="5" xfId="1" applyNumberFormat="1" applyFont="1" applyBorder="1" applyAlignment="1">
      <alignment horizontal="right" vertical="center" wrapText="1"/>
    </xf>
    <xf numFmtId="0" fontId="3" fillId="8" borderId="6" xfId="0" applyFont="1" applyFill="1" applyBorder="1" applyAlignment="1">
      <alignment horizontal="right" vertical="center" wrapText="1"/>
    </xf>
    <xf numFmtId="1" fontId="2" fillId="0" borderId="1" xfId="1" applyNumberFormat="1" applyFont="1" applyFill="1" applyBorder="1" applyAlignment="1">
      <alignment horizontal="right" vertical="center" wrapText="1"/>
    </xf>
    <xf numFmtId="1" fontId="3" fillId="0" borderId="1" xfId="1" applyNumberFormat="1" applyFont="1" applyFill="1" applyBorder="1" applyAlignment="1">
      <alignment horizontal="right" vertical="center" wrapText="1"/>
    </xf>
    <xf numFmtId="0" fontId="3" fillId="0" borderId="6" xfId="0" applyFont="1" applyFill="1" applyBorder="1" applyAlignment="1">
      <alignment horizontal="justify" vertical="center" wrapText="1"/>
    </xf>
    <xf numFmtId="1" fontId="3" fillId="0" borderId="6" xfId="0" applyNumberFormat="1" applyFont="1" applyFill="1" applyBorder="1" applyAlignment="1">
      <alignment horizontal="right" vertical="center" wrapText="1"/>
    </xf>
    <xf numFmtId="0" fontId="2" fillId="0" borderId="1" xfId="0" applyFont="1" applyFill="1" applyBorder="1" applyAlignment="1">
      <alignment horizontal="justify" vertical="center" wrapText="1"/>
    </xf>
    <xf numFmtId="1" fontId="2" fillId="0" borderId="1" xfId="0" applyNumberFormat="1" applyFont="1" applyFill="1" applyBorder="1" applyAlignment="1">
      <alignment horizontal="right" vertical="center" wrapText="1"/>
    </xf>
    <xf numFmtId="0" fontId="3" fillId="0" borderId="1" xfId="0" applyFont="1" applyFill="1" applyBorder="1" applyAlignment="1">
      <alignment horizontal="justify" vertical="center" wrapText="1"/>
    </xf>
    <xf numFmtId="1" fontId="3" fillId="0" borderId="1" xfId="0" applyNumberFormat="1" applyFont="1" applyFill="1" applyBorder="1" applyAlignment="1">
      <alignment horizontal="right" vertical="center" wrapText="1"/>
    </xf>
    <xf numFmtId="0" fontId="0" fillId="0" borderId="0" xfId="0" applyBorder="1" applyAlignment="1">
      <alignment wrapText="1"/>
    </xf>
    <xf numFmtId="1" fontId="3" fillId="0" borderId="6" xfId="0" applyNumberFormat="1" applyFont="1" applyBorder="1" applyAlignment="1">
      <alignment horizontal="right" vertical="center" wrapText="1"/>
    </xf>
    <xf numFmtId="1" fontId="3" fillId="0" borderId="7" xfId="0" applyNumberFormat="1" applyFont="1" applyBorder="1" applyAlignment="1">
      <alignment horizontal="right" vertical="center" wrapText="1"/>
    </xf>
    <xf numFmtId="1" fontId="2" fillId="0" borderId="6" xfId="0" applyNumberFormat="1" applyFont="1" applyBorder="1" applyAlignment="1">
      <alignment horizontal="right" vertical="center" wrapText="1"/>
    </xf>
    <xf numFmtId="1" fontId="2" fillId="0" borderId="7" xfId="0" applyNumberFormat="1" applyFont="1" applyBorder="1" applyAlignment="1">
      <alignment horizontal="right" vertical="center" wrapText="1"/>
    </xf>
    <xf numFmtId="1" fontId="3" fillId="0" borderId="7" xfId="0" applyNumberFormat="1" applyFont="1" applyFill="1" applyBorder="1" applyAlignment="1">
      <alignment horizontal="right" vertical="center" wrapText="1"/>
    </xf>
    <xf numFmtId="1" fontId="2" fillId="0" borderId="6" xfId="0" applyNumberFormat="1" applyFont="1" applyFill="1" applyBorder="1" applyAlignment="1">
      <alignment horizontal="right" vertical="center" wrapText="1"/>
    </xf>
    <xf numFmtId="1" fontId="2" fillId="0" borderId="7" xfId="0" applyNumberFormat="1" applyFont="1" applyFill="1" applyBorder="1" applyAlignment="1">
      <alignment horizontal="right" vertical="center" wrapText="1"/>
    </xf>
    <xf numFmtId="1" fontId="12" fillId="0" borderId="6" xfId="0" applyNumberFormat="1" applyFont="1" applyBorder="1" applyAlignment="1">
      <alignment vertical="center" wrapText="1"/>
    </xf>
    <xf numFmtId="1" fontId="12" fillId="0" borderId="7" xfId="0" applyNumberFormat="1" applyFont="1" applyBorder="1" applyAlignment="1">
      <alignment vertical="center" wrapText="1"/>
    </xf>
    <xf numFmtId="1" fontId="14" fillId="0" borderId="1" xfId="0" applyNumberFormat="1" applyFont="1" applyBorder="1" applyAlignment="1">
      <alignment vertical="center" wrapText="1"/>
    </xf>
    <xf numFmtId="1" fontId="14" fillId="0" borderId="2" xfId="0" applyNumberFormat="1" applyFont="1" applyBorder="1" applyAlignment="1">
      <alignment vertical="center" wrapText="1"/>
    </xf>
    <xf numFmtId="1" fontId="14" fillId="0" borderId="6" xfId="0" applyNumberFormat="1" applyFont="1" applyBorder="1" applyAlignment="1">
      <alignment vertical="center" wrapText="1"/>
    </xf>
    <xf numFmtId="1" fontId="14" fillId="0" borderId="7" xfId="0" applyNumberFormat="1" applyFont="1" applyBorder="1" applyAlignment="1">
      <alignment vertical="center" wrapText="1"/>
    </xf>
    <xf numFmtId="1" fontId="3" fillId="0" borderId="6" xfId="0" applyNumberFormat="1" applyFont="1" applyBorder="1" applyAlignment="1">
      <alignment vertical="center" wrapText="1"/>
    </xf>
    <xf numFmtId="1" fontId="3" fillId="0" borderId="7" xfId="0" applyNumberFormat="1" applyFont="1" applyBorder="1" applyAlignment="1">
      <alignment vertical="center" wrapText="1"/>
    </xf>
    <xf numFmtId="1" fontId="2" fillId="0" borderId="1" xfId="0" applyNumberFormat="1" applyFont="1" applyBorder="1" applyAlignment="1">
      <alignment vertical="center" wrapText="1"/>
    </xf>
    <xf numFmtId="1" fontId="2" fillId="0" borderId="20" xfId="0" applyNumberFormat="1" applyFont="1" applyBorder="1" applyAlignment="1">
      <alignment vertical="center" wrapText="1"/>
    </xf>
    <xf numFmtId="1" fontId="2" fillId="0" borderId="2" xfId="0" applyNumberFormat="1" applyFont="1" applyBorder="1" applyAlignment="1">
      <alignment vertical="center" wrapText="1"/>
    </xf>
    <xf numFmtId="1" fontId="3" fillId="0" borderId="1" xfId="0" applyNumberFormat="1" applyFont="1" applyBorder="1" applyAlignment="1">
      <alignment vertical="center" wrapText="1"/>
    </xf>
    <xf numFmtId="1" fontId="3" fillId="0" borderId="2" xfId="0" applyNumberFormat="1" applyFont="1" applyBorder="1" applyAlignment="1">
      <alignment vertical="center" wrapText="1"/>
    </xf>
    <xf numFmtId="1" fontId="12" fillId="0" borderId="6" xfId="0" applyNumberFormat="1" applyFont="1" applyBorder="1" applyAlignment="1">
      <alignment horizontal="right" vertical="center" wrapText="1"/>
    </xf>
    <xf numFmtId="1" fontId="12" fillId="0" borderId="7" xfId="0" applyNumberFormat="1" applyFont="1" applyBorder="1" applyAlignment="1">
      <alignment horizontal="right" vertical="center" wrapText="1"/>
    </xf>
    <xf numFmtId="1" fontId="14" fillId="0" borderId="2" xfId="0" applyNumberFormat="1" applyFont="1" applyBorder="1" applyAlignment="1">
      <alignment horizontal="right" vertical="center" wrapText="1"/>
    </xf>
    <xf numFmtId="1" fontId="12" fillId="0" borderId="1" xfId="0" applyNumberFormat="1" applyFont="1" applyBorder="1" applyAlignment="1">
      <alignment horizontal="right" vertical="center" wrapText="1"/>
    </xf>
    <xf numFmtId="1" fontId="12" fillId="0" borderId="2" xfId="0" applyNumberFormat="1" applyFont="1" applyBorder="1" applyAlignment="1">
      <alignment horizontal="right" vertical="center" wrapText="1"/>
    </xf>
    <xf numFmtId="0" fontId="1" fillId="2" borderId="12" xfId="0" applyFont="1" applyFill="1" applyBorder="1" applyAlignment="1">
      <alignment horizontal="justify" vertical="center" wrapText="1"/>
    </xf>
    <xf numFmtId="164" fontId="0" fillId="0" borderId="0" xfId="1" applyNumberFormat="1" applyFont="1" applyFill="1"/>
    <xf numFmtId="0" fontId="13" fillId="0" borderId="0" xfId="0" applyFont="1" applyFill="1" applyAlignment="1">
      <alignment wrapText="1"/>
    </xf>
    <xf numFmtId="0" fontId="0" fillId="0" borderId="0" xfId="0" applyFill="1"/>
    <xf numFmtId="0" fontId="15" fillId="0" borderId="0" xfId="0" applyFont="1" applyBorder="1" applyAlignment="1">
      <alignment wrapText="1"/>
    </xf>
    <xf numFmtId="0" fontId="0" fillId="0" borderId="0" xfId="0" applyFill="1" applyBorder="1" applyAlignment="1">
      <alignment wrapText="1"/>
    </xf>
    <xf numFmtId="0" fontId="13" fillId="0" borderId="0" xfId="3" applyFont="1" applyFill="1" applyBorder="1" applyAlignment="1">
      <alignment wrapText="1"/>
    </xf>
    <xf numFmtId="165" fontId="0" fillId="0" borderId="0" xfId="1" applyNumberFormat="1" applyFont="1" applyFill="1"/>
    <xf numFmtId="0" fontId="0" fillId="0" borderId="0" xfId="0" applyFill="1" applyBorder="1"/>
    <xf numFmtId="164" fontId="0" fillId="0" borderId="0" xfId="1" applyNumberFormat="1" applyFont="1" applyFill="1" applyBorder="1"/>
    <xf numFmtId="0" fontId="0" fillId="0" borderId="0" xfId="0" applyAlignment="1">
      <alignment horizontal="center"/>
    </xf>
    <xf numFmtId="0" fontId="16" fillId="0" borderId="0" xfId="0" applyFont="1" applyAlignment="1">
      <alignment horizontal="center"/>
    </xf>
    <xf numFmtId="1" fontId="3" fillId="7" borderId="1" xfId="0" applyNumberFormat="1" applyFont="1" applyFill="1" applyBorder="1" applyAlignment="1">
      <alignment horizontal="right" vertical="center" wrapText="1"/>
    </xf>
    <xf numFmtId="1" fontId="2" fillId="7" borderId="1" xfId="0" applyNumberFormat="1" applyFont="1" applyFill="1" applyBorder="1" applyAlignment="1">
      <alignment horizontal="right" vertical="center" wrapText="1"/>
    </xf>
    <xf numFmtId="1" fontId="3" fillId="0" borderId="6" xfId="1" applyNumberFormat="1" applyFont="1" applyFill="1" applyBorder="1" applyAlignment="1">
      <alignment horizontal="right" vertical="center" wrapText="1"/>
    </xf>
    <xf numFmtId="0" fontId="2" fillId="0" borderId="20" xfId="0" applyFont="1" applyBorder="1" applyAlignment="1">
      <alignment horizontal="justify" vertical="center" wrapText="1"/>
    </xf>
    <xf numFmtId="1" fontId="2" fillId="0" borderId="20" xfId="0" applyNumberFormat="1" applyFont="1" applyBorder="1" applyAlignment="1">
      <alignment horizontal="right" vertical="center" wrapText="1"/>
    </xf>
    <xf numFmtId="1" fontId="2" fillId="0" borderId="23" xfId="0" applyNumberFormat="1" applyFont="1" applyBorder="1" applyAlignment="1">
      <alignment horizontal="right" vertical="center" wrapText="1"/>
    </xf>
    <xf numFmtId="1" fontId="2" fillId="0" borderId="13" xfId="0" applyNumberFormat="1" applyFont="1" applyBorder="1" applyAlignment="1">
      <alignment horizontal="right" vertical="center" wrapText="1"/>
    </xf>
    <xf numFmtId="1" fontId="2" fillId="0" borderId="24" xfId="0" applyNumberFormat="1" applyFont="1" applyBorder="1" applyAlignment="1">
      <alignment horizontal="right" vertical="center" wrapText="1"/>
    </xf>
    <xf numFmtId="1" fontId="2" fillId="0" borderId="20" xfId="1" applyNumberFormat="1" applyFont="1" applyBorder="1" applyAlignment="1">
      <alignment horizontal="right" vertical="center" wrapText="1"/>
    </xf>
    <xf numFmtId="0" fontId="9" fillId="0" borderId="6" xfId="3" applyFill="1" applyBorder="1" applyAlignment="1">
      <alignment horizontal="center" wrapText="1"/>
    </xf>
    <xf numFmtId="0" fontId="0" fillId="0" borderId="20" xfId="0" applyBorder="1"/>
    <xf numFmtId="1" fontId="2" fillId="7" borderId="6" xfId="1" applyNumberFormat="1" applyFont="1" applyFill="1" applyBorder="1" applyAlignment="1">
      <alignment horizontal="right" vertical="center" wrapText="1"/>
    </xf>
    <xf numFmtId="0" fontId="2" fillId="8" borderId="6" xfId="0" applyFont="1" applyFill="1" applyBorder="1" applyAlignment="1">
      <alignment horizontal="right" vertical="center" wrapText="1"/>
    </xf>
    <xf numFmtId="1" fontId="3" fillId="6" borderId="5" xfId="1" applyNumberFormat="1" applyFont="1" applyFill="1" applyBorder="1" applyAlignment="1">
      <alignment horizontal="right" vertical="center" wrapText="1"/>
    </xf>
    <xf numFmtId="1" fontId="2" fillId="6" borderId="5" xfId="1" applyNumberFormat="1" applyFont="1" applyFill="1" applyBorder="1" applyAlignment="1">
      <alignment horizontal="right" vertical="center" wrapText="1"/>
    </xf>
    <xf numFmtId="1" fontId="2" fillId="0" borderId="23" xfId="1" applyNumberFormat="1" applyFont="1" applyBorder="1" applyAlignment="1">
      <alignment horizontal="right" vertical="center" wrapText="1"/>
    </xf>
    <xf numFmtId="0" fontId="8" fillId="0" borderId="20" xfId="2" applyFill="1" applyBorder="1" applyAlignment="1">
      <alignment vertical="top" wrapText="1"/>
    </xf>
    <xf numFmtId="0" fontId="14" fillId="0" borderId="6" xfId="2" applyFont="1" applyFill="1" applyBorder="1" applyAlignment="1">
      <alignment wrapText="1"/>
    </xf>
    <xf numFmtId="0" fontId="2" fillId="8" borderId="20" xfId="0" applyFont="1" applyFill="1" applyBorder="1" applyAlignment="1">
      <alignment horizontal="justify" vertical="center" wrapText="1"/>
    </xf>
    <xf numFmtId="0" fontId="2" fillId="8" borderId="13" xfId="0" applyFont="1" applyFill="1" applyBorder="1" applyAlignment="1">
      <alignment horizontal="right" vertical="center" wrapText="1"/>
    </xf>
    <xf numFmtId="0" fontId="0" fillId="8" borderId="20" xfId="0" applyFill="1" applyBorder="1"/>
    <xf numFmtId="1" fontId="14" fillId="0" borderId="6" xfId="0" applyNumberFormat="1" applyFont="1" applyBorder="1" applyAlignment="1">
      <alignment horizontal="right" vertical="center" wrapText="1"/>
    </xf>
    <xf numFmtId="1" fontId="14" fillId="0" borderId="7" xfId="0" applyNumberFormat="1" applyFont="1" applyBorder="1" applyAlignment="1">
      <alignment horizontal="right" vertical="center" wrapText="1"/>
    </xf>
    <xf numFmtId="0" fontId="13" fillId="0" borderId="1" xfId="0" applyFont="1" applyBorder="1"/>
    <xf numFmtId="0" fontId="13" fillId="0" borderId="6" xfId="3" applyFont="1" applyFill="1" applyBorder="1"/>
    <xf numFmtId="0" fontId="13" fillId="0" borderId="1" xfId="0" applyFont="1" applyBorder="1" applyAlignment="1">
      <alignment wrapText="1"/>
    </xf>
    <xf numFmtId="1" fontId="12" fillId="0" borderId="6" xfId="1" applyNumberFormat="1" applyFont="1" applyBorder="1" applyAlignment="1">
      <alignment vertical="center" wrapText="1"/>
    </xf>
    <xf numFmtId="1" fontId="3" fillId="0" borderId="6" xfId="1" applyNumberFormat="1" applyFont="1" applyBorder="1" applyAlignment="1">
      <alignment wrapText="1"/>
    </xf>
    <xf numFmtId="1" fontId="3" fillId="0" borderId="7" xfId="1" applyNumberFormat="1" applyFont="1" applyBorder="1" applyAlignment="1">
      <alignment horizontal="right" vertical="center" wrapText="1"/>
    </xf>
    <xf numFmtId="0" fontId="0" fillId="0" borderId="6" xfId="0" applyBorder="1"/>
    <xf numFmtId="0" fontId="2" fillId="0" borderId="1" xfId="0" applyFont="1" applyFill="1" applyBorder="1" applyAlignment="1">
      <alignment horizontal="right" vertical="center" wrapText="1"/>
    </xf>
    <xf numFmtId="0" fontId="14" fillId="0" borderId="2" xfId="0" applyFont="1" applyFill="1" applyBorder="1" applyAlignment="1">
      <alignment horizontal="justify" vertical="center" wrapText="1"/>
    </xf>
    <xf numFmtId="166" fontId="12" fillId="0" borderId="6" xfId="1" applyNumberFormat="1" applyFont="1" applyBorder="1" applyAlignment="1">
      <alignment horizontal="right" vertical="center" wrapText="1"/>
    </xf>
    <xf numFmtId="166" fontId="12" fillId="0" borderId="1" xfId="1" applyNumberFormat="1" applyFont="1" applyBorder="1" applyAlignment="1">
      <alignment horizontal="right" vertical="center" wrapText="1"/>
    </xf>
    <xf numFmtId="166" fontId="14" fillId="0" borderId="2" xfId="1" applyNumberFormat="1" applyFont="1" applyBorder="1" applyAlignment="1">
      <alignment horizontal="right" vertical="center" wrapText="1"/>
    </xf>
    <xf numFmtId="1" fontId="14" fillId="0" borderId="1" xfId="1" applyNumberFormat="1" applyFont="1" applyBorder="1" applyAlignment="1">
      <alignment horizontal="right" vertical="top" wrapText="1"/>
    </xf>
    <xf numFmtId="0" fontId="14" fillId="0" borderId="1" xfId="0" applyFont="1" applyBorder="1" applyAlignment="1">
      <alignment horizontal="justify" vertical="top" wrapText="1"/>
    </xf>
    <xf numFmtId="0" fontId="14" fillId="0" borderId="1" xfId="0" applyFont="1" applyBorder="1"/>
    <xf numFmtId="0" fontId="2" fillId="0" borderId="1" xfId="0" applyFont="1" applyBorder="1" applyAlignment="1">
      <alignment horizontal="left" vertical="top" wrapText="1"/>
    </xf>
    <xf numFmtId="1" fontId="2" fillId="6" borderId="1" xfId="1" applyNumberFormat="1" applyFont="1" applyFill="1" applyBorder="1" applyAlignment="1">
      <alignment horizontal="right" vertical="center" wrapText="1"/>
    </xf>
    <xf numFmtId="0" fontId="2" fillId="0" borderId="1" xfId="0" applyFont="1" applyBorder="1" applyAlignment="1">
      <alignment wrapText="1"/>
    </xf>
    <xf numFmtId="0" fontId="2" fillId="0" borderId="20" xfId="0" applyFont="1" applyBorder="1" applyAlignment="1">
      <alignment wrapText="1"/>
    </xf>
    <xf numFmtId="0" fontId="2" fillId="0" borderId="20" xfId="0" applyFont="1" applyBorder="1" applyAlignment="1">
      <alignment vertical="top" wrapText="1"/>
    </xf>
    <xf numFmtId="1" fontId="3" fillId="7" borderId="6" xfId="0" applyNumberFormat="1" applyFont="1" applyFill="1" applyBorder="1" applyAlignment="1">
      <alignment horizontal="right" vertical="center" wrapText="1"/>
    </xf>
    <xf numFmtId="0" fontId="14" fillId="0" borderId="1" xfId="0" applyFont="1" applyBorder="1" applyAlignment="1">
      <alignment wrapText="1"/>
    </xf>
    <xf numFmtId="3" fontId="3" fillId="0" borderId="6" xfId="1" applyNumberFormat="1" applyFont="1" applyFill="1" applyBorder="1" applyAlignment="1">
      <alignment horizontal="right" vertical="center" wrapText="1"/>
    </xf>
    <xf numFmtId="3" fontId="2" fillId="0" borderId="1" xfId="1" applyNumberFormat="1" applyFont="1" applyBorder="1" applyAlignment="1">
      <alignment horizontal="right" vertical="center" wrapText="1"/>
    </xf>
    <xf numFmtId="1" fontId="3" fillId="0" borderId="0" xfId="1" applyNumberFormat="1" applyFont="1" applyFill="1" applyBorder="1" applyAlignment="1">
      <alignment horizontal="right" vertical="center" wrapText="1"/>
    </xf>
    <xf numFmtId="1" fontId="2" fillId="0" borderId="0" xfId="1" applyNumberFormat="1" applyFont="1" applyFill="1" applyBorder="1" applyAlignment="1">
      <alignment horizontal="right" vertical="center" wrapText="1"/>
    </xf>
    <xf numFmtId="1" fontId="0" fillId="0" borderId="0" xfId="0" applyNumberFormat="1" applyFill="1" applyBorder="1" applyAlignment="1">
      <alignment wrapText="1"/>
    </xf>
    <xf numFmtId="3" fontId="3" fillId="0" borderId="6" xfId="1" applyNumberFormat="1" applyFont="1" applyBorder="1" applyAlignment="1">
      <alignment horizontal="right" vertical="center" wrapText="1"/>
    </xf>
    <xf numFmtId="1" fontId="2" fillId="6" borderId="3" xfId="1" applyNumberFormat="1" applyFont="1" applyFill="1" applyBorder="1" applyAlignment="1">
      <alignment horizontal="right" vertical="center" wrapText="1"/>
    </xf>
    <xf numFmtId="3" fontId="3" fillId="0" borderId="28" xfId="1" applyNumberFormat="1" applyFont="1" applyFill="1" applyBorder="1" applyAlignment="1">
      <alignment horizontal="right" vertical="center" wrapText="1"/>
    </xf>
    <xf numFmtId="1" fontId="2" fillId="0" borderId="3" xfId="1" applyNumberFormat="1" applyFont="1" applyBorder="1" applyAlignment="1">
      <alignment horizontal="right" vertical="center" wrapText="1"/>
    </xf>
    <xf numFmtId="1" fontId="14" fillId="0" borderId="3" xfId="1" applyNumberFormat="1" applyFont="1" applyBorder="1" applyAlignment="1">
      <alignment horizontal="right" vertical="center" wrapText="1"/>
    </xf>
    <xf numFmtId="1" fontId="3" fillId="0" borderId="3" xfId="1" applyNumberFormat="1" applyFont="1" applyBorder="1" applyAlignment="1">
      <alignment horizontal="right" vertical="center" wrapText="1"/>
    </xf>
    <xf numFmtId="1" fontId="3" fillId="0" borderId="28" xfId="1" applyNumberFormat="1" applyFont="1" applyBorder="1" applyAlignment="1">
      <alignment horizontal="right" vertical="center" wrapText="1"/>
    </xf>
    <xf numFmtId="1" fontId="2" fillId="0" borderId="26" xfId="1" applyNumberFormat="1" applyFont="1" applyBorder="1" applyAlignment="1">
      <alignment horizontal="right" vertical="center" wrapText="1"/>
    </xf>
    <xf numFmtId="1" fontId="3" fillId="0" borderId="28" xfId="0" applyNumberFormat="1" applyFont="1" applyFill="1" applyBorder="1" applyAlignment="1">
      <alignment horizontal="right" vertical="center" wrapText="1"/>
    </xf>
    <xf numFmtId="1" fontId="2" fillId="0" borderId="3" xfId="0" applyNumberFormat="1" applyFont="1" applyFill="1" applyBorder="1" applyAlignment="1">
      <alignment horizontal="right" vertical="center" wrapText="1"/>
    </xf>
    <xf numFmtId="1" fontId="3" fillId="0" borderId="3" xfId="0" applyNumberFormat="1" applyFont="1" applyFill="1" applyBorder="1" applyAlignment="1">
      <alignment horizontal="right" vertical="center" wrapText="1"/>
    </xf>
    <xf numFmtId="1" fontId="3" fillId="0" borderId="28" xfId="0" applyNumberFormat="1" applyFont="1" applyBorder="1" applyAlignment="1">
      <alignment horizontal="right" vertical="center" wrapText="1"/>
    </xf>
    <xf numFmtId="1" fontId="2" fillId="0" borderId="28" xfId="0" applyNumberFormat="1" applyFont="1" applyBorder="1" applyAlignment="1">
      <alignment horizontal="right" vertical="center" wrapText="1"/>
    </xf>
    <xf numFmtId="1" fontId="2" fillId="0" borderId="3" xfId="0" applyNumberFormat="1" applyFont="1" applyBorder="1" applyAlignment="1">
      <alignment horizontal="right" vertical="center" wrapText="1"/>
    </xf>
    <xf numFmtId="1" fontId="3" fillId="0" borderId="3" xfId="0" applyNumberFormat="1" applyFont="1" applyBorder="1" applyAlignment="1">
      <alignment horizontal="right" vertical="center" wrapText="1"/>
    </xf>
    <xf numFmtId="1" fontId="2" fillId="0" borderId="28" xfId="0" applyNumberFormat="1" applyFont="1" applyFill="1" applyBorder="1" applyAlignment="1">
      <alignment horizontal="right" vertical="center" wrapText="1"/>
    </xf>
    <xf numFmtId="0" fontId="3" fillId="8" borderId="28" xfId="0" applyFont="1" applyFill="1" applyBorder="1" applyAlignment="1">
      <alignment horizontal="right" vertical="center" wrapText="1"/>
    </xf>
    <xf numFmtId="3" fontId="2" fillId="0" borderId="1" xfId="0" applyNumberFormat="1" applyFont="1" applyBorder="1" applyAlignment="1">
      <alignment horizontal="right" vertical="center" wrapText="1"/>
    </xf>
    <xf numFmtId="3" fontId="14" fillId="0" borderId="1" xfId="1" applyNumberFormat="1" applyFont="1" applyFill="1" applyBorder="1" applyAlignment="1">
      <alignment horizontal="right" vertical="center" wrapText="1"/>
    </xf>
    <xf numFmtId="1" fontId="2" fillId="0" borderId="4" xfId="0" applyNumberFormat="1" applyFont="1" applyBorder="1" applyAlignment="1">
      <alignment horizontal="right" vertical="center" wrapText="1"/>
    </xf>
    <xf numFmtId="1" fontId="2" fillId="0" borderId="3" xfId="0" applyNumberFormat="1" applyFont="1" applyFill="1" applyBorder="1" applyAlignment="1">
      <alignment vertical="center" wrapText="1"/>
    </xf>
    <xf numFmtId="1" fontId="2" fillId="0" borderId="1" xfId="0" applyNumberFormat="1" applyFont="1" applyFill="1" applyBorder="1" applyAlignment="1">
      <alignment vertical="center" wrapText="1"/>
    </xf>
    <xf numFmtId="1" fontId="3" fillId="0" borderId="3" xfId="0" applyNumberFormat="1" applyFont="1" applyFill="1" applyBorder="1" applyAlignment="1">
      <alignment vertical="center" wrapText="1"/>
    </xf>
    <xf numFmtId="1" fontId="3" fillId="0" borderId="1" xfId="0" applyNumberFormat="1" applyFont="1" applyFill="1" applyBorder="1" applyAlignment="1">
      <alignment vertical="center" wrapText="1"/>
    </xf>
    <xf numFmtId="0" fontId="0" fillId="0" borderId="3" xfId="0" applyBorder="1"/>
    <xf numFmtId="1" fontId="14" fillId="0" borderId="0" xfId="0" applyNumberFormat="1" applyFont="1" applyBorder="1" applyAlignment="1">
      <alignment horizontal="right" vertical="center" wrapText="1"/>
    </xf>
    <xf numFmtId="1" fontId="3" fillId="0" borderId="31" xfId="0" applyNumberFormat="1" applyFont="1" applyFill="1" applyBorder="1" applyAlignment="1">
      <alignment horizontal="right" vertical="center" wrapText="1"/>
    </xf>
    <xf numFmtId="1" fontId="2" fillId="0" borderId="30" xfId="0" applyNumberFormat="1" applyFont="1" applyFill="1" applyBorder="1" applyAlignment="1">
      <alignment horizontal="right" vertical="center" wrapText="1"/>
    </xf>
    <xf numFmtId="1" fontId="3" fillId="0" borderId="30" xfId="0" applyNumberFormat="1" applyFont="1" applyFill="1" applyBorder="1" applyAlignment="1">
      <alignment horizontal="right" vertical="center" wrapText="1"/>
    </xf>
    <xf numFmtId="1" fontId="3" fillId="6" borderId="6" xfId="1" applyNumberFormat="1" applyFont="1" applyFill="1" applyBorder="1" applyAlignment="1">
      <alignment horizontal="right" vertical="center" wrapText="1"/>
    </xf>
    <xf numFmtId="1" fontId="3" fillId="6" borderId="28" xfId="1" applyNumberFormat="1" applyFont="1" applyFill="1" applyBorder="1" applyAlignment="1">
      <alignment horizontal="right" vertical="center" wrapText="1"/>
    </xf>
    <xf numFmtId="0" fontId="1" fillId="2" borderId="9" xfId="0" applyFont="1" applyFill="1" applyBorder="1" applyAlignment="1">
      <alignment horizontal="justify" vertical="center" wrapText="1"/>
    </xf>
    <xf numFmtId="0" fontId="0" fillId="13" borderId="29" xfId="0" applyFill="1" applyBorder="1"/>
    <xf numFmtId="0" fontId="0" fillId="13" borderId="0" xfId="0" applyFill="1"/>
    <xf numFmtId="0" fontId="0" fillId="0" borderId="0" xfId="0" applyFill="1" applyBorder="1" applyAlignment="1">
      <alignment horizontal="center"/>
    </xf>
    <xf numFmtId="0" fontId="16" fillId="0" borderId="0" xfId="0" applyFont="1" applyFill="1" applyBorder="1" applyAlignment="1">
      <alignment horizontal="center"/>
    </xf>
    <xf numFmtId="0" fontId="14" fillId="0" borderId="2" xfId="0" applyFont="1" applyBorder="1" applyAlignment="1">
      <alignment horizontal="justify" vertical="top" wrapText="1"/>
    </xf>
    <xf numFmtId="1" fontId="2" fillId="0" borderId="31" xfId="0" applyNumberFormat="1" applyFont="1" applyFill="1" applyBorder="1" applyAlignment="1">
      <alignment horizontal="right" vertical="center" wrapText="1"/>
    </xf>
    <xf numFmtId="1" fontId="2" fillId="0" borderId="4" xfId="0" applyNumberFormat="1" applyFont="1" applyFill="1" applyBorder="1" applyAlignment="1">
      <alignment horizontal="right" vertical="center" wrapText="1"/>
    </xf>
    <xf numFmtId="1" fontId="3" fillId="0" borderId="4" xfId="0" applyNumberFormat="1" applyFont="1" applyFill="1" applyBorder="1" applyAlignment="1">
      <alignment horizontal="right" vertical="center" wrapText="1"/>
    </xf>
    <xf numFmtId="1" fontId="2" fillId="0" borderId="20" xfId="0" applyNumberFormat="1" applyFont="1" applyFill="1" applyBorder="1" applyAlignment="1">
      <alignment horizontal="right" vertical="center" wrapText="1"/>
    </xf>
    <xf numFmtId="1" fontId="2" fillId="0" borderId="35" xfId="0" applyNumberFormat="1" applyFont="1" applyFill="1" applyBorder="1" applyAlignment="1">
      <alignment horizontal="right" vertical="center" wrapText="1"/>
    </xf>
    <xf numFmtId="1" fontId="2" fillId="0" borderId="26" xfId="0" applyNumberFormat="1" applyFont="1" applyFill="1" applyBorder="1" applyAlignment="1">
      <alignment horizontal="right" vertical="center" wrapText="1"/>
    </xf>
    <xf numFmtId="1" fontId="3" fillId="0" borderId="6" xfId="0" applyNumberFormat="1" applyFont="1" applyFill="1" applyBorder="1" applyAlignment="1">
      <alignment vertical="center" wrapText="1"/>
    </xf>
    <xf numFmtId="1" fontId="3" fillId="0" borderId="31" xfId="0" applyNumberFormat="1" applyFont="1" applyFill="1" applyBorder="1" applyAlignment="1">
      <alignment vertical="center" wrapText="1"/>
    </xf>
    <xf numFmtId="1" fontId="3" fillId="0" borderId="28" xfId="0" applyNumberFormat="1" applyFont="1" applyFill="1" applyBorder="1" applyAlignment="1">
      <alignment vertical="center" wrapText="1"/>
    </xf>
    <xf numFmtId="1" fontId="2" fillId="0" borderId="30" xfId="0" applyNumberFormat="1" applyFont="1" applyFill="1" applyBorder="1" applyAlignment="1">
      <alignment vertical="center" wrapText="1"/>
    </xf>
    <xf numFmtId="1" fontId="2" fillId="0" borderId="34" xfId="0" applyNumberFormat="1" applyFont="1" applyFill="1" applyBorder="1" applyAlignment="1">
      <alignment vertical="center" wrapText="1"/>
    </xf>
    <xf numFmtId="1" fontId="3" fillId="0" borderId="30" xfId="0" applyNumberFormat="1" applyFont="1" applyFill="1" applyBorder="1" applyAlignment="1">
      <alignment vertical="center" wrapText="1"/>
    </xf>
    <xf numFmtId="1" fontId="2" fillId="0" borderId="33" xfId="0" applyNumberFormat="1" applyFont="1" applyFill="1" applyBorder="1" applyAlignment="1">
      <alignment vertical="center" wrapText="1"/>
    </xf>
    <xf numFmtId="0" fontId="19" fillId="0" borderId="0" xfId="0" applyFont="1" applyFill="1" applyAlignment="1">
      <alignment wrapText="1"/>
    </xf>
    <xf numFmtId="1" fontId="14" fillId="0" borderId="6" xfId="0" applyNumberFormat="1" applyFont="1" applyFill="1" applyBorder="1" applyAlignment="1">
      <alignment horizontal="right" vertical="center" wrapText="1"/>
    </xf>
    <xf numFmtId="1" fontId="2" fillId="0" borderId="3" xfId="1" applyNumberFormat="1" applyFont="1" applyFill="1" applyBorder="1" applyAlignment="1">
      <alignment horizontal="right" vertical="center" wrapText="1"/>
    </xf>
    <xf numFmtId="1" fontId="2" fillId="0" borderId="1" xfId="1" applyNumberFormat="1" applyFont="1" applyFill="1" applyBorder="1" applyAlignment="1">
      <alignment horizontal="right"/>
    </xf>
    <xf numFmtId="0" fontId="0" fillId="0" borderId="29" xfId="0" applyFill="1" applyBorder="1"/>
    <xf numFmtId="1" fontId="2" fillId="0" borderId="13" xfId="0" applyNumberFormat="1" applyFont="1" applyFill="1" applyBorder="1" applyAlignment="1">
      <alignment horizontal="right" vertical="center" wrapText="1"/>
    </xf>
    <xf numFmtId="1" fontId="2" fillId="0" borderId="37" xfId="0" applyNumberFormat="1" applyFont="1" applyFill="1" applyBorder="1" applyAlignment="1">
      <alignment horizontal="right" vertical="center" wrapText="1"/>
    </xf>
    <xf numFmtId="1" fontId="2" fillId="0" borderId="27" xfId="0" applyNumberFormat="1" applyFont="1" applyFill="1" applyBorder="1" applyAlignment="1">
      <alignment horizontal="right" vertical="center" wrapText="1"/>
    </xf>
    <xf numFmtId="1" fontId="14" fillId="0" borderId="13" xfId="0" applyNumberFormat="1" applyFont="1" applyBorder="1" applyAlignment="1">
      <alignment horizontal="right" vertical="center" wrapText="1"/>
    </xf>
    <xf numFmtId="1" fontId="14" fillId="0" borderId="24" xfId="0" applyNumberFormat="1" applyFont="1" applyBorder="1" applyAlignment="1">
      <alignment horizontal="right" vertical="center" wrapText="1"/>
    </xf>
    <xf numFmtId="1" fontId="14" fillId="0" borderId="28" xfId="0" applyNumberFormat="1" applyFont="1" applyFill="1" applyBorder="1" applyAlignment="1">
      <alignment horizontal="right" vertical="center" wrapText="1"/>
    </xf>
    <xf numFmtId="1" fontId="14" fillId="0" borderId="27" xfId="0" applyNumberFormat="1" applyFont="1" applyFill="1" applyBorder="1" applyAlignment="1">
      <alignment horizontal="right" vertical="center" wrapText="1"/>
    </xf>
    <xf numFmtId="1" fontId="14" fillId="0" borderId="13" xfId="0" applyNumberFormat="1" applyFont="1" applyFill="1" applyBorder="1" applyAlignment="1">
      <alignment horizontal="right" vertical="center" wrapText="1"/>
    </xf>
    <xf numFmtId="1" fontId="3" fillId="0" borderId="32" xfId="0" applyNumberFormat="1" applyFont="1" applyFill="1" applyBorder="1" applyAlignment="1">
      <alignment horizontal="right" vertical="center" wrapText="1"/>
    </xf>
    <xf numFmtId="1" fontId="14" fillId="0" borderId="31" xfId="0" applyNumberFormat="1" applyFont="1" applyFill="1" applyBorder="1" applyAlignment="1">
      <alignment horizontal="right" vertical="center" wrapText="1"/>
    </xf>
    <xf numFmtId="1" fontId="2" fillId="0" borderId="38" xfId="0" applyNumberFormat="1" applyFont="1" applyFill="1" applyBorder="1" applyAlignment="1">
      <alignment horizontal="right" vertical="center" wrapText="1"/>
    </xf>
    <xf numFmtId="0" fontId="2" fillId="0" borderId="1" xfId="0" applyFont="1" applyBorder="1" applyAlignment="1">
      <alignment horizontal="left" vertical="top" wrapText="1"/>
    </xf>
    <xf numFmtId="0" fontId="0" fillId="0" borderId="0" xfId="0" applyFill="1" applyAlignment="1">
      <alignment horizontal="left" vertical="top" wrapText="1"/>
    </xf>
    <xf numFmtId="1" fontId="2" fillId="14" borderId="30" xfId="1" applyNumberFormat="1" applyFont="1" applyFill="1" applyBorder="1" applyAlignment="1">
      <alignment horizontal="right" vertical="center" wrapText="1"/>
    </xf>
    <xf numFmtId="1" fontId="2" fillId="14" borderId="1" xfId="1" applyNumberFormat="1" applyFont="1" applyFill="1" applyBorder="1" applyAlignment="1">
      <alignment horizontal="right" vertical="center" wrapText="1"/>
    </xf>
    <xf numFmtId="1" fontId="3" fillId="8" borderId="30" xfId="1" applyNumberFormat="1" applyFont="1" applyFill="1" applyBorder="1" applyAlignment="1">
      <alignment horizontal="right" vertical="center" wrapText="1"/>
    </xf>
    <xf numFmtId="1" fontId="3" fillId="8" borderId="3" xfId="1" applyNumberFormat="1" applyFont="1" applyFill="1" applyBorder="1" applyAlignment="1">
      <alignment horizontal="right" vertical="center" wrapText="1"/>
    </xf>
    <xf numFmtId="1" fontId="3" fillId="8" borderId="1" xfId="1" applyNumberFormat="1" applyFont="1" applyFill="1" applyBorder="1" applyAlignment="1">
      <alignment horizontal="right" vertical="center" wrapText="1"/>
    </xf>
    <xf numFmtId="1" fontId="3" fillId="0" borderId="31" xfId="1" applyNumberFormat="1" applyFont="1" applyFill="1" applyBorder="1" applyAlignment="1">
      <alignment horizontal="right" vertical="center" wrapText="1"/>
    </xf>
    <xf numFmtId="1" fontId="2" fillId="0" borderId="30" xfId="1" applyNumberFormat="1" applyFont="1" applyFill="1" applyBorder="1" applyAlignment="1">
      <alignment horizontal="right" vertical="center" wrapText="1"/>
    </xf>
    <xf numFmtId="3" fontId="2" fillId="0" borderId="3" xfId="1" applyNumberFormat="1" applyFont="1" applyFill="1" applyBorder="1" applyAlignment="1">
      <alignment horizontal="right" vertical="center" wrapText="1"/>
    </xf>
    <xf numFmtId="3" fontId="2" fillId="0" borderId="1" xfId="1" applyNumberFormat="1" applyFont="1" applyFill="1" applyBorder="1" applyAlignment="1">
      <alignment horizontal="right" vertical="center" wrapText="1"/>
    </xf>
    <xf numFmtId="1" fontId="14" fillId="0" borderId="1" xfId="1" applyNumberFormat="1" applyFont="1" applyFill="1" applyBorder="1" applyAlignment="1">
      <alignment horizontal="right" vertical="center" wrapText="1"/>
    </xf>
    <xf numFmtId="1" fontId="14" fillId="0" borderId="30" xfId="1" applyNumberFormat="1" applyFont="1" applyFill="1" applyBorder="1" applyAlignment="1">
      <alignment horizontal="right" vertical="center" wrapText="1"/>
    </xf>
    <xf numFmtId="3" fontId="14" fillId="0" borderId="3" xfId="1" applyNumberFormat="1" applyFont="1" applyFill="1" applyBorder="1" applyAlignment="1">
      <alignment horizontal="right" vertical="center" wrapText="1"/>
    </xf>
    <xf numFmtId="3" fontId="3" fillId="0" borderId="3" xfId="1" applyNumberFormat="1" applyFont="1" applyFill="1" applyBorder="1" applyAlignment="1">
      <alignment horizontal="right" vertical="center" wrapText="1"/>
    </xf>
    <xf numFmtId="3" fontId="3" fillId="0" borderId="1" xfId="1" applyNumberFormat="1" applyFont="1" applyFill="1" applyBorder="1" applyAlignment="1">
      <alignment horizontal="right" vertical="center" wrapText="1"/>
    </xf>
    <xf numFmtId="0" fontId="0" fillId="0" borderId="1" xfId="0" applyFill="1" applyBorder="1"/>
    <xf numFmtId="1" fontId="0" fillId="0" borderId="1" xfId="0" applyNumberFormat="1" applyFill="1" applyBorder="1"/>
    <xf numFmtId="1" fontId="20" fillId="0" borderId="6" xfId="1" applyNumberFormat="1" applyFont="1" applyFill="1" applyBorder="1" applyAlignment="1">
      <alignment horizontal="left" vertical="center" wrapText="1"/>
    </xf>
    <xf numFmtId="3" fontId="3" fillId="0" borderId="31" xfId="1" applyNumberFormat="1" applyFont="1" applyFill="1" applyBorder="1" applyAlignment="1">
      <alignment horizontal="right" vertical="center" wrapText="1"/>
    </xf>
    <xf numFmtId="166" fontId="2" fillId="0" borderId="30" xfId="1" applyNumberFormat="1" applyFont="1" applyFill="1" applyBorder="1" applyAlignment="1">
      <alignment horizontal="right" vertical="center" wrapText="1"/>
    </xf>
    <xf numFmtId="166" fontId="2" fillId="0" borderId="3" xfId="1" applyNumberFormat="1" applyFont="1" applyFill="1" applyBorder="1" applyAlignment="1">
      <alignment horizontal="right" vertical="center" wrapText="1"/>
    </xf>
    <xf numFmtId="166" fontId="2" fillId="0" borderId="1" xfId="1" applyNumberFormat="1" applyFont="1" applyFill="1" applyBorder="1" applyAlignment="1">
      <alignment horizontal="right" vertical="center" wrapText="1"/>
    </xf>
    <xf numFmtId="166" fontId="14" fillId="0" borderId="30" xfId="1" applyNumberFormat="1" applyFont="1" applyFill="1" applyBorder="1" applyAlignment="1">
      <alignment horizontal="right" vertical="center" wrapText="1"/>
    </xf>
    <xf numFmtId="166" fontId="14" fillId="0" borderId="3" xfId="1" applyNumberFormat="1" applyFont="1" applyFill="1" applyBorder="1" applyAlignment="1">
      <alignment horizontal="right" vertical="center" wrapText="1"/>
    </xf>
    <xf numFmtId="166" fontId="14" fillId="0" borderId="1" xfId="1" applyNumberFormat="1" applyFont="1" applyFill="1" applyBorder="1" applyAlignment="1">
      <alignment horizontal="right" vertical="center" wrapText="1"/>
    </xf>
    <xf numFmtId="166" fontId="3" fillId="0" borderId="30" xfId="1" applyNumberFormat="1" applyFont="1" applyFill="1" applyBorder="1" applyAlignment="1">
      <alignment horizontal="right" vertical="center" wrapText="1"/>
    </xf>
    <xf numFmtId="166" fontId="3" fillId="0" borderId="3" xfId="1" applyNumberFormat="1" applyFont="1" applyFill="1" applyBorder="1" applyAlignment="1">
      <alignment horizontal="right" vertical="center" wrapText="1"/>
    </xf>
    <xf numFmtId="166" fontId="3" fillId="0" borderId="1" xfId="1" applyNumberFormat="1" applyFont="1" applyFill="1" applyBorder="1" applyAlignment="1">
      <alignment horizontal="right" vertical="center" wrapText="1"/>
    </xf>
    <xf numFmtId="166" fontId="2" fillId="0" borderId="20" xfId="1" applyNumberFormat="1" applyFont="1" applyBorder="1" applyAlignment="1">
      <alignment horizontal="right" vertical="center" wrapText="1"/>
    </xf>
    <xf numFmtId="166" fontId="2" fillId="0" borderId="35" xfId="1" applyNumberFormat="1" applyFont="1" applyFill="1" applyBorder="1" applyAlignment="1">
      <alignment horizontal="right" vertical="center" wrapText="1"/>
    </xf>
    <xf numFmtId="166" fontId="2" fillId="0" borderId="26" xfId="1" applyNumberFormat="1" applyFont="1" applyFill="1" applyBorder="1" applyAlignment="1">
      <alignment horizontal="right" vertical="center" wrapText="1"/>
    </xf>
    <xf numFmtId="166" fontId="2" fillId="0" borderId="20" xfId="1" applyNumberFormat="1" applyFont="1" applyFill="1" applyBorder="1" applyAlignment="1">
      <alignment horizontal="right" vertical="center" wrapText="1"/>
    </xf>
    <xf numFmtId="0" fontId="0" fillId="0" borderId="10" xfId="0" applyBorder="1" applyAlignment="1">
      <alignment wrapText="1"/>
    </xf>
    <xf numFmtId="0" fontId="0" fillId="0" borderId="10" xfId="0" applyBorder="1"/>
    <xf numFmtId="1" fontId="12" fillId="0" borderId="31" xfId="1" applyNumberFormat="1" applyFont="1" applyFill="1" applyBorder="1" applyAlignment="1">
      <alignment horizontal="right" vertical="center" wrapText="1"/>
    </xf>
    <xf numFmtId="1" fontId="12" fillId="0" borderId="28" xfId="1" applyNumberFormat="1" applyFont="1" applyFill="1" applyBorder="1" applyAlignment="1">
      <alignment horizontal="right" vertical="center" wrapText="1"/>
    </xf>
    <xf numFmtId="1" fontId="12" fillId="0" borderId="6" xfId="1" applyNumberFormat="1" applyFont="1" applyFill="1" applyBorder="1" applyAlignment="1">
      <alignment horizontal="right" vertical="center" wrapText="1"/>
    </xf>
    <xf numFmtId="1" fontId="14" fillId="0" borderId="3" xfId="1" applyNumberFormat="1" applyFont="1" applyFill="1" applyBorder="1" applyAlignment="1">
      <alignment horizontal="right" vertical="center" wrapText="1"/>
    </xf>
    <xf numFmtId="1" fontId="12" fillId="0" borderId="30" xfId="1" applyNumberFormat="1" applyFont="1" applyFill="1" applyBorder="1" applyAlignment="1">
      <alignment horizontal="right" vertical="center" wrapText="1"/>
    </xf>
    <xf numFmtId="1" fontId="12" fillId="0" borderId="3" xfId="1" applyNumberFormat="1" applyFont="1" applyFill="1" applyBorder="1" applyAlignment="1">
      <alignment horizontal="right" vertical="center" wrapText="1"/>
    </xf>
    <xf numFmtId="1" fontId="12" fillId="0" borderId="1" xfId="1" applyNumberFormat="1" applyFont="1" applyFill="1" applyBorder="1" applyAlignment="1">
      <alignment horizontal="right" vertical="center" wrapText="1"/>
    </xf>
    <xf numFmtId="1" fontId="0" fillId="0" borderId="3" xfId="0" applyNumberFormat="1" applyFill="1" applyBorder="1"/>
    <xf numFmtId="1" fontId="3" fillId="0" borderId="6" xfId="1" applyNumberFormat="1" applyFont="1" applyBorder="1" applyAlignment="1">
      <alignment vertical="center" wrapText="1"/>
    </xf>
    <xf numFmtId="1" fontId="2" fillId="0" borderId="1" xfId="1" applyNumberFormat="1" applyFont="1" applyBorder="1" applyAlignment="1">
      <alignment vertical="center" wrapText="1"/>
    </xf>
    <xf numFmtId="1" fontId="14" fillId="0" borderId="1" xfId="1" applyNumberFormat="1" applyFont="1" applyBorder="1" applyAlignment="1">
      <alignment vertical="center" wrapText="1"/>
    </xf>
    <xf numFmtId="1" fontId="3" fillId="0" borderId="1" xfId="1" applyNumberFormat="1" applyFont="1" applyBorder="1" applyAlignment="1">
      <alignment vertical="center" wrapText="1"/>
    </xf>
    <xf numFmtId="1" fontId="14" fillId="0" borderId="2" xfId="1" applyNumberFormat="1" applyFont="1" applyBorder="1" applyAlignment="1">
      <alignment vertical="center" wrapText="1"/>
    </xf>
    <xf numFmtId="1" fontId="3" fillId="0" borderId="31" xfId="1" applyNumberFormat="1" applyFont="1" applyFill="1" applyBorder="1" applyAlignment="1">
      <alignment horizontal="right" vertical="center" wrapText="1" indent="1"/>
    </xf>
    <xf numFmtId="1" fontId="3" fillId="0" borderId="28" xfId="1" applyNumberFormat="1" applyFont="1" applyFill="1" applyBorder="1" applyAlignment="1">
      <alignment vertical="center" wrapText="1"/>
    </xf>
    <xf numFmtId="1" fontId="3" fillId="0" borderId="6" xfId="1" applyNumberFormat="1" applyFont="1" applyFill="1" applyBorder="1" applyAlignment="1">
      <alignment vertical="center" wrapText="1"/>
    </xf>
    <xf numFmtId="1" fontId="2" fillId="0" borderId="33" xfId="1" applyNumberFormat="1" applyFont="1" applyFill="1" applyBorder="1" applyAlignment="1">
      <alignment horizontal="right" vertical="center" wrapText="1"/>
    </xf>
    <xf numFmtId="1" fontId="2" fillId="0" borderId="3" xfId="1" applyNumberFormat="1" applyFont="1" applyFill="1" applyBorder="1" applyAlignment="1">
      <alignment vertical="center" wrapText="1"/>
    </xf>
    <xf numFmtId="1" fontId="2" fillId="0" borderId="1" xfId="1" applyNumberFormat="1" applyFont="1" applyFill="1" applyBorder="1" applyAlignment="1">
      <alignment vertical="center" wrapText="1"/>
    </xf>
    <xf numFmtId="1" fontId="2" fillId="0" borderId="33" xfId="0" applyNumberFormat="1" applyFont="1" applyFill="1" applyBorder="1" applyAlignment="1">
      <alignment horizontal="right"/>
    </xf>
    <xf numFmtId="1" fontId="14" fillId="0" borderId="1" xfId="1" applyNumberFormat="1" applyFont="1" applyFill="1" applyBorder="1" applyAlignment="1">
      <alignment vertical="center" wrapText="1"/>
    </xf>
    <xf numFmtId="1" fontId="3" fillId="0" borderId="33" xfId="1" applyNumberFormat="1" applyFont="1" applyFill="1" applyBorder="1" applyAlignment="1">
      <alignment horizontal="right" vertical="center" wrapText="1"/>
    </xf>
    <xf numFmtId="1" fontId="3" fillId="0" borderId="3" xfId="1" applyNumberFormat="1" applyFont="1" applyFill="1" applyBorder="1" applyAlignment="1">
      <alignment horizontal="right" vertical="center" wrapText="1"/>
    </xf>
    <xf numFmtId="1" fontId="3" fillId="0" borderId="1" xfId="1" applyNumberFormat="1" applyFont="1" applyFill="1" applyBorder="1" applyAlignment="1">
      <alignment vertical="center" wrapText="1"/>
    </xf>
    <xf numFmtId="1" fontId="2" fillId="0" borderId="33" xfId="1" applyNumberFormat="1" applyFont="1" applyFill="1" applyBorder="1" applyAlignment="1">
      <alignment vertical="center" wrapText="1"/>
    </xf>
    <xf numFmtId="0" fontId="0" fillId="0" borderId="10" xfId="0" applyFill="1" applyBorder="1" applyAlignment="1">
      <alignment wrapText="1"/>
    </xf>
    <xf numFmtId="0" fontId="0" fillId="0" borderId="0" xfId="0" applyFill="1" applyAlignment="1">
      <alignment vertical="top" wrapText="1"/>
    </xf>
    <xf numFmtId="1" fontId="14" fillId="0" borderId="0" xfId="0" applyNumberFormat="1" applyFont="1" applyFill="1" applyBorder="1" applyAlignment="1">
      <alignment horizontal="right" vertical="center" wrapText="1"/>
    </xf>
    <xf numFmtId="1" fontId="3" fillId="0" borderId="28" xfId="1" applyNumberFormat="1" applyFont="1" applyFill="1" applyBorder="1" applyAlignment="1">
      <alignment horizontal="right" vertical="center" wrapText="1"/>
    </xf>
    <xf numFmtId="1" fontId="3" fillId="0" borderId="30" xfId="1" applyNumberFormat="1" applyFont="1" applyFill="1" applyBorder="1" applyAlignment="1">
      <alignment horizontal="right" vertical="center" wrapText="1"/>
    </xf>
    <xf numFmtId="1" fontId="12" fillId="0" borderId="33" xfId="1" applyNumberFormat="1" applyFont="1" applyFill="1" applyBorder="1" applyAlignment="1">
      <alignment horizontal="right" vertical="center" wrapText="1"/>
    </xf>
    <xf numFmtId="1" fontId="2" fillId="0" borderId="26" xfId="1" applyNumberFormat="1" applyFont="1" applyFill="1" applyBorder="1" applyAlignment="1">
      <alignment horizontal="right" vertical="center" wrapText="1"/>
    </xf>
    <xf numFmtId="1" fontId="14" fillId="0" borderId="33" xfId="1" applyNumberFormat="1" applyFont="1" applyFill="1" applyBorder="1" applyAlignment="1">
      <alignment horizontal="right" vertical="center" wrapText="1"/>
    </xf>
    <xf numFmtId="1" fontId="14" fillId="0" borderId="20" xfId="1" applyNumberFormat="1" applyFont="1" applyFill="1" applyBorder="1" applyAlignment="1">
      <alignment horizontal="right" vertical="center" wrapText="1"/>
    </xf>
    <xf numFmtId="1" fontId="14" fillId="0" borderId="34" xfId="1" applyNumberFormat="1" applyFont="1" applyFill="1" applyBorder="1" applyAlignment="1">
      <alignment horizontal="right" vertical="center" wrapText="1"/>
    </xf>
    <xf numFmtId="1" fontId="14" fillId="0" borderId="26" xfId="1" applyNumberFormat="1" applyFont="1" applyFill="1" applyBorder="1" applyAlignment="1">
      <alignment horizontal="right" vertical="center" wrapText="1"/>
    </xf>
    <xf numFmtId="1" fontId="2" fillId="0" borderId="35" xfId="1" applyNumberFormat="1" applyFont="1" applyFill="1" applyBorder="1" applyAlignment="1">
      <alignment horizontal="right" vertical="center" wrapText="1"/>
    </xf>
    <xf numFmtId="1" fontId="2" fillId="0" borderId="20" xfId="1" applyNumberFormat="1" applyFont="1" applyFill="1" applyBorder="1" applyAlignment="1">
      <alignment horizontal="right" vertical="center" wrapText="1"/>
    </xf>
    <xf numFmtId="164" fontId="0" fillId="0" borderId="20" xfId="0" applyNumberFormat="1" applyBorder="1"/>
    <xf numFmtId="1" fontId="2" fillId="0" borderId="20" xfId="1" applyNumberFormat="1" applyFont="1" applyBorder="1" applyAlignment="1">
      <alignment vertical="center" wrapText="1"/>
    </xf>
    <xf numFmtId="1" fontId="2" fillId="0" borderId="23" xfId="1" applyNumberFormat="1" applyFont="1" applyBorder="1" applyAlignment="1">
      <alignment vertical="center" wrapText="1"/>
    </xf>
    <xf numFmtId="1" fontId="2" fillId="0" borderId="2" xfId="1" applyNumberFormat="1" applyFont="1" applyBorder="1" applyAlignment="1">
      <alignment vertical="center" wrapText="1"/>
    </xf>
    <xf numFmtId="1" fontId="2" fillId="0" borderId="26" xfId="1" applyNumberFormat="1" applyFont="1" applyFill="1" applyBorder="1" applyAlignment="1">
      <alignment vertical="center" wrapText="1"/>
    </xf>
    <xf numFmtId="1" fontId="2" fillId="0" borderId="20" xfId="1" applyNumberFormat="1" applyFont="1" applyFill="1" applyBorder="1" applyAlignment="1">
      <alignment vertical="center" wrapText="1"/>
    </xf>
    <xf numFmtId="1" fontId="2" fillId="0" borderId="2" xfId="1" applyNumberFormat="1" applyFont="1" applyFill="1" applyBorder="1" applyAlignment="1">
      <alignment horizontal="right" vertical="center" wrapText="1"/>
    </xf>
    <xf numFmtId="1" fontId="14" fillId="0" borderId="2" xfId="1" applyNumberFormat="1" applyFont="1" applyFill="1" applyBorder="1" applyAlignment="1">
      <alignment horizontal="right" vertical="center" wrapText="1"/>
    </xf>
    <xf numFmtId="1" fontId="14" fillId="0" borderId="1" xfId="1" applyNumberFormat="1" applyFont="1" applyFill="1" applyBorder="1" applyAlignment="1">
      <alignment horizontal="right" vertical="top" wrapText="1"/>
    </xf>
    <xf numFmtId="1" fontId="14" fillId="0" borderId="30" xfId="1" applyNumberFormat="1" applyFont="1" applyFill="1" applyBorder="1" applyAlignment="1">
      <alignment horizontal="right" vertical="top" wrapText="1"/>
    </xf>
    <xf numFmtId="1" fontId="14" fillId="0" borderId="3" xfId="1" applyNumberFormat="1" applyFont="1" applyFill="1" applyBorder="1" applyAlignment="1">
      <alignment horizontal="right" vertical="top" wrapText="1"/>
    </xf>
    <xf numFmtId="1" fontId="14" fillId="0" borderId="33" xfId="1" applyNumberFormat="1" applyFont="1" applyFill="1" applyBorder="1" applyAlignment="1">
      <alignment horizontal="right" vertical="top" wrapText="1"/>
    </xf>
    <xf numFmtId="1" fontId="14" fillId="0" borderId="6" xfId="1" applyNumberFormat="1" applyFont="1" applyFill="1" applyBorder="1" applyAlignment="1">
      <alignment horizontal="right" vertical="center" wrapText="1"/>
    </xf>
    <xf numFmtId="1" fontId="14" fillId="0" borderId="6" xfId="1" applyNumberFormat="1" applyFont="1" applyFill="1" applyBorder="1" applyAlignment="1">
      <alignment horizontal="right" vertical="top" wrapText="1"/>
    </xf>
    <xf numFmtId="1" fontId="2" fillId="0" borderId="33" xfId="0" applyNumberFormat="1" applyFont="1" applyFill="1" applyBorder="1" applyAlignment="1">
      <alignment horizontal="right" vertical="center" wrapText="1"/>
    </xf>
    <xf numFmtId="1" fontId="14" fillId="0" borderId="1" xfId="0" applyNumberFormat="1" applyFont="1" applyFill="1" applyBorder="1" applyAlignment="1">
      <alignment horizontal="right" vertical="center" wrapText="1"/>
    </xf>
    <xf numFmtId="1" fontId="14" fillId="0" borderId="36" xfId="0" applyNumberFormat="1" applyFont="1" applyFill="1" applyBorder="1" applyAlignment="1">
      <alignment vertical="center" wrapText="1"/>
    </xf>
    <xf numFmtId="1" fontId="14" fillId="0" borderId="3" xfId="0" applyNumberFormat="1" applyFont="1" applyFill="1" applyBorder="1" applyAlignment="1">
      <alignment vertical="center" wrapText="1"/>
    </xf>
    <xf numFmtId="1" fontId="14" fillId="0" borderId="1" xfId="0" applyNumberFormat="1" applyFont="1" applyFill="1" applyBorder="1" applyAlignment="1">
      <alignment vertical="center" wrapText="1"/>
    </xf>
    <xf numFmtId="1" fontId="14" fillId="0" borderId="6" xfId="0" applyNumberFormat="1" applyFont="1" applyFill="1" applyBorder="1" applyAlignment="1">
      <alignment vertical="center" wrapText="1"/>
    </xf>
    <xf numFmtId="1" fontId="14" fillId="0" borderId="28" xfId="0" applyNumberFormat="1" applyFont="1" applyFill="1" applyBorder="1" applyAlignment="1">
      <alignment vertical="center" wrapText="1"/>
    </xf>
    <xf numFmtId="1" fontId="14" fillId="0" borderId="7" xfId="0" applyNumberFormat="1" applyFont="1" applyFill="1" applyBorder="1" applyAlignment="1">
      <alignment vertical="center" wrapText="1"/>
    </xf>
    <xf numFmtId="1" fontId="12" fillId="0" borderId="1" xfId="0" applyNumberFormat="1" applyFont="1" applyFill="1" applyBorder="1" applyAlignment="1">
      <alignment vertical="center" wrapText="1"/>
    </xf>
    <xf numFmtId="0" fontId="14" fillId="0" borderId="1" xfId="0" applyFont="1" applyBorder="1" applyAlignment="1">
      <alignment vertical="top" wrapText="1"/>
    </xf>
    <xf numFmtId="1" fontId="12" fillId="0" borderId="6" xfId="0" applyNumberFormat="1" applyFont="1" applyFill="1" applyBorder="1" applyAlignment="1">
      <alignment horizontal="right" vertical="center" wrapText="1"/>
    </xf>
    <xf numFmtId="1" fontId="12" fillId="0" borderId="31" xfId="0" applyNumberFormat="1" applyFont="1" applyFill="1" applyBorder="1" applyAlignment="1">
      <alignment horizontal="right" vertical="center" wrapText="1"/>
    </xf>
    <xf numFmtId="1" fontId="12" fillId="0" borderId="28" xfId="0" applyNumberFormat="1" applyFont="1" applyFill="1" applyBorder="1" applyAlignment="1">
      <alignment horizontal="right" vertical="center" wrapText="1"/>
    </xf>
    <xf numFmtId="1" fontId="12" fillId="0" borderId="7" xfId="0" applyNumberFormat="1" applyFont="1" applyFill="1" applyBorder="1" applyAlignment="1">
      <alignment horizontal="right" vertical="center" wrapText="1"/>
    </xf>
    <xf numFmtId="1" fontId="14" fillId="0" borderId="7" xfId="0" applyNumberFormat="1" applyFont="1" applyFill="1" applyBorder="1" applyAlignment="1">
      <alignment horizontal="right" vertical="center" wrapText="1"/>
    </xf>
    <xf numFmtId="0" fontId="14" fillId="0" borderId="1" xfId="0" applyFont="1" applyFill="1" applyBorder="1"/>
    <xf numFmtId="1" fontId="2" fillId="0" borderId="31" xfId="0" applyNumberFormat="1" applyFont="1" applyBorder="1" applyAlignment="1">
      <alignment horizontal="right" vertical="center" wrapText="1"/>
    </xf>
    <xf numFmtId="1" fontId="20" fillId="0" borderId="6" xfId="0" applyNumberFormat="1" applyFont="1" applyBorder="1" applyAlignment="1">
      <alignment horizontal="right" vertical="center" wrapText="1"/>
    </xf>
    <xf numFmtId="1" fontId="3" fillId="8" borderId="31" xfId="1" applyNumberFormat="1" applyFont="1" applyFill="1" applyBorder="1" applyAlignment="1">
      <alignment horizontal="right" vertical="center" wrapText="1"/>
    </xf>
    <xf numFmtId="1" fontId="3" fillId="8" borderId="28" xfId="1" applyNumberFormat="1" applyFont="1" applyFill="1" applyBorder="1" applyAlignment="1">
      <alignment horizontal="right" vertical="center" wrapText="1"/>
    </xf>
    <xf numFmtId="1" fontId="3" fillId="8" borderId="6" xfId="1" applyNumberFormat="1" applyFont="1" applyFill="1" applyBorder="1" applyAlignment="1">
      <alignment horizontal="right" vertical="center" wrapText="1"/>
    </xf>
    <xf numFmtId="1" fontId="2" fillId="8" borderId="31" xfId="1" applyNumberFormat="1" applyFont="1" applyFill="1" applyBorder="1" applyAlignment="1">
      <alignment horizontal="right" vertical="center" wrapText="1"/>
    </xf>
    <xf numFmtId="1" fontId="2" fillId="8" borderId="28" xfId="1" applyNumberFormat="1" applyFont="1" applyFill="1" applyBorder="1" applyAlignment="1">
      <alignment horizontal="right" vertical="center" wrapText="1"/>
    </xf>
    <xf numFmtId="1" fontId="2" fillId="8" borderId="6" xfId="1" applyNumberFormat="1" applyFont="1" applyFill="1" applyBorder="1" applyAlignment="1">
      <alignment horizontal="right" vertical="center" wrapText="1"/>
    </xf>
    <xf numFmtId="1" fontId="3" fillId="12" borderId="31" xfId="0" applyNumberFormat="1" applyFont="1" applyFill="1" applyBorder="1" applyAlignment="1">
      <alignment horizontal="right" vertical="center" wrapText="1"/>
    </xf>
    <xf numFmtId="1" fontId="3" fillId="12" borderId="28" xfId="0" applyNumberFormat="1" applyFont="1" applyFill="1" applyBorder="1" applyAlignment="1">
      <alignment horizontal="right" vertical="center" wrapText="1"/>
    </xf>
    <xf numFmtId="1" fontId="3" fillId="12" borderId="6" xfId="0" applyNumberFormat="1" applyFont="1" applyFill="1" applyBorder="1" applyAlignment="1">
      <alignment horizontal="right" vertical="center" wrapText="1"/>
    </xf>
    <xf numFmtId="1" fontId="2" fillId="12" borderId="31" xfId="0" applyNumberFormat="1" applyFont="1" applyFill="1" applyBorder="1" applyAlignment="1">
      <alignment horizontal="right" vertical="center" wrapText="1"/>
    </xf>
    <xf numFmtId="1" fontId="2" fillId="12" borderId="28" xfId="0" applyNumberFormat="1" applyFont="1" applyFill="1" applyBorder="1" applyAlignment="1">
      <alignment horizontal="right" vertical="center" wrapText="1"/>
    </xf>
    <xf numFmtId="1" fontId="2" fillId="12" borderId="6" xfId="0" applyNumberFormat="1" applyFont="1" applyFill="1" applyBorder="1" applyAlignment="1">
      <alignment horizontal="right" vertical="center" wrapText="1"/>
    </xf>
    <xf numFmtId="1" fontId="2" fillId="12" borderId="3" xfId="1" applyNumberFormat="1" applyFont="1" applyFill="1" applyBorder="1" applyAlignment="1">
      <alignment horizontal="right" vertical="center" wrapText="1"/>
    </xf>
    <xf numFmtId="1" fontId="2" fillId="12" borderId="1" xfId="1" applyNumberFormat="1" applyFont="1" applyFill="1" applyBorder="1" applyAlignment="1">
      <alignment horizontal="right" vertical="center" wrapText="1"/>
    </xf>
    <xf numFmtId="1" fontId="12" fillId="12" borderId="6" xfId="0" applyNumberFormat="1" applyFont="1" applyFill="1" applyBorder="1" applyAlignment="1">
      <alignment horizontal="right" vertical="center" wrapText="1"/>
    </xf>
    <xf numFmtId="1" fontId="12" fillId="12" borderId="31" xfId="0" applyNumberFormat="1" applyFont="1" applyFill="1" applyBorder="1" applyAlignment="1">
      <alignment horizontal="right" vertical="center" wrapText="1"/>
    </xf>
    <xf numFmtId="1" fontId="12" fillId="12" borderId="28" xfId="0" applyNumberFormat="1" applyFont="1" applyFill="1" applyBorder="1" applyAlignment="1">
      <alignment horizontal="right" vertical="center" wrapText="1"/>
    </xf>
    <xf numFmtId="1" fontId="14" fillId="12" borderId="6" xfId="0" applyNumberFormat="1" applyFont="1" applyFill="1" applyBorder="1" applyAlignment="1">
      <alignment horizontal="right" vertical="center" wrapText="1"/>
    </xf>
    <xf numFmtId="1" fontId="14" fillId="12" borderId="31" xfId="0" applyNumberFormat="1" applyFont="1" applyFill="1" applyBorder="1" applyAlignment="1">
      <alignment horizontal="right" vertical="center" wrapText="1"/>
    </xf>
    <xf numFmtId="1" fontId="14" fillId="12" borderId="28" xfId="0" applyNumberFormat="1" applyFont="1" applyFill="1" applyBorder="1" applyAlignment="1">
      <alignment horizontal="right" vertical="center" wrapText="1"/>
    </xf>
    <xf numFmtId="1" fontId="14" fillId="12" borderId="3" xfId="1" applyNumberFormat="1" applyFont="1" applyFill="1" applyBorder="1" applyAlignment="1">
      <alignment horizontal="right" vertical="center" wrapText="1"/>
    </xf>
    <xf numFmtId="1" fontId="14" fillId="12" borderId="1" xfId="1" applyNumberFormat="1" applyFont="1" applyFill="1" applyBorder="1" applyAlignment="1">
      <alignment horizontal="right" vertical="center" wrapText="1"/>
    </xf>
    <xf numFmtId="1" fontId="2" fillId="12" borderId="13" xfId="0" applyNumberFormat="1" applyFont="1" applyFill="1" applyBorder="1" applyAlignment="1">
      <alignment horizontal="right" vertical="center" wrapText="1"/>
    </xf>
    <xf numFmtId="1" fontId="2" fillId="12" borderId="27" xfId="0" applyNumberFormat="1" applyFont="1" applyFill="1" applyBorder="1" applyAlignment="1">
      <alignment horizontal="right" vertical="center" wrapText="1"/>
    </xf>
    <xf numFmtId="1" fontId="2" fillId="12" borderId="1" xfId="1" applyNumberFormat="1" applyFont="1" applyFill="1" applyBorder="1" applyAlignment="1">
      <alignment horizontal="right"/>
    </xf>
    <xf numFmtId="1" fontId="2" fillId="12" borderId="20" xfId="1" applyNumberFormat="1" applyFont="1" applyFill="1" applyBorder="1" applyAlignment="1">
      <alignment horizontal="right" vertical="center" wrapText="1"/>
    </xf>
    <xf numFmtId="1" fontId="2" fillId="12" borderId="35" xfId="1" applyNumberFormat="1" applyFont="1" applyFill="1" applyBorder="1" applyAlignment="1">
      <alignment horizontal="right" vertical="center" wrapText="1"/>
    </xf>
    <xf numFmtId="1" fontId="2" fillId="12" borderId="26" xfId="1" applyNumberFormat="1" applyFont="1" applyFill="1" applyBorder="1" applyAlignment="1">
      <alignment horizontal="right" vertical="center" wrapText="1"/>
    </xf>
    <xf numFmtId="1" fontId="2" fillId="12" borderId="20" xfId="1" applyNumberFormat="1" applyFont="1" applyFill="1" applyBorder="1" applyAlignment="1">
      <alignment horizontal="right"/>
    </xf>
    <xf numFmtId="1" fontId="2" fillId="12" borderId="1" xfId="0" applyNumberFormat="1" applyFont="1" applyFill="1" applyBorder="1" applyAlignment="1">
      <alignment horizontal="right" vertical="center" wrapText="1"/>
    </xf>
    <xf numFmtId="1" fontId="2" fillId="12" borderId="3" xfId="0" applyNumberFormat="1" applyFont="1" applyFill="1" applyBorder="1" applyAlignment="1">
      <alignment horizontal="right" vertical="center" wrapText="1"/>
    </xf>
    <xf numFmtId="1" fontId="3" fillId="12" borderId="32" xfId="0" applyNumberFormat="1" applyFont="1" applyFill="1" applyBorder="1" applyAlignment="1">
      <alignment horizontal="right" vertical="center" wrapText="1"/>
    </xf>
    <xf numFmtId="1" fontId="2" fillId="12" borderId="30" xfId="0" applyNumberFormat="1" applyFont="1" applyFill="1" applyBorder="1" applyAlignment="1">
      <alignment horizontal="right" vertical="center" wrapText="1"/>
    </xf>
    <xf numFmtId="1" fontId="3" fillId="12" borderId="30" xfId="0" applyNumberFormat="1" applyFont="1" applyFill="1" applyBorder="1" applyAlignment="1">
      <alignment horizontal="right" vertical="center" wrapText="1"/>
    </xf>
    <xf numFmtId="1" fontId="2" fillId="12" borderId="30" xfId="1" applyNumberFormat="1" applyFont="1" applyFill="1" applyBorder="1" applyAlignment="1">
      <alignment horizontal="right"/>
    </xf>
    <xf numFmtId="0" fontId="3" fillId="8" borderId="31" xfId="0" applyFont="1" applyFill="1" applyBorder="1" applyAlignment="1">
      <alignment horizontal="right" vertical="center" wrapText="1"/>
    </xf>
    <xf numFmtId="0" fontId="3" fillId="0" borderId="6" xfId="0" applyFont="1" applyFill="1" applyBorder="1" applyAlignment="1">
      <alignment horizontal="right" vertical="center" wrapText="1"/>
    </xf>
    <xf numFmtId="1" fontId="3" fillId="8" borderId="31" xfId="0" applyNumberFormat="1" applyFont="1" applyFill="1" applyBorder="1" applyAlignment="1">
      <alignment horizontal="right" vertical="center" wrapText="1"/>
    </xf>
    <xf numFmtId="1" fontId="3" fillId="8" borderId="28" xfId="0" applyNumberFormat="1" applyFont="1" applyFill="1" applyBorder="1" applyAlignment="1">
      <alignment horizontal="right" vertical="center" wrapText="1"/>
    </xf>
    <xf numFmtId="1" fontId="3" fillId="8" borderId="6" xfId="0" applyNumberFormat="1" applyFont="1" applyFill="1" applyBorder="1" applyAlignment="1">
      <alignment horizontal="right" vertical="center" wrapText="1"/>
    </xf>
    <xf numFmtId="1" fontId="2" fillId="8" borderId="30" xfId="0" applyNumberFormat="1" applyFont="1" applyFill="1" applyBorder="1" applyAlignment="1">
      <alignment horizontal="right" vertical="center" wrapText="1"/>
    </xf>
    <xf numFmtId="1" fontId="2" fillId="8" borderId="3" xfId="0" applyNumberFormat="1" applyFont="1" applyFill="1" applyBorder="1" applyAlignment="1">
      <alignment horizontal="right" vertical="center" wrapText="1"/>
    </xf>
    <xf numFmtId="1" fontId="2" fillId="8" borderId="1" xfId="0" applyNumberFormat="1" applyFont="1" applyFill="1" applyBorder="1" applyAlignment="1">
      <alignment horizontal="right" vertical="center" wrapText="1"/>
    </xf>
    <xf numFmtId="1" fontId="3" fillId="8" borderId="30" xfId="0" applyNumberFormat="1" applyFont="1" applyFill="1" applyBorder="1" applyAlignment="1">
      <alignment horizontal="right" vertical="center" wrapText="1"/>
    </xf>
    <xf numFmtId="1" fontId="3" fillId="8" borderId="3" xfId="0" applyNumberFormat="1" applyFont="1" applyFill="1" applyBorder="1" applyAlignment="1">
      <alignment horizontal="right" vertical="center" wrapText="1"/>
    </xf>
    <xf numFmtId="1" fontId="3" fillId="8" borderId="1" xfId="0" applyNumberFormat="1" applyFont="1" applyFill="1" applyBorder="1" applyAlignment="1">
      <alignment horizontal="right" vertical="center" wrapText="1"/>
    </xf>
    <xf numFmtId="1" fontId="0" fillId="7" borderId="6" xfId="0" applyNumberFormat="1" applyFont="1" applyFill="1" applyBorder="1"/>
    <xf numFmtId="1" fontId="3" fillId="7" borderId="28" xfId="1" applyNumberFormat="1" applyFont="1" applyFill="1" applyBorder="1" applyAlignment="1">
      <alignment horizontal="right" vertical="center" wrapText="1"/>
    </xf>
    <xf numFmtId="1" fontId="2" fillId="7" borderId="28" xfId="1" applyNumberFormat="1" applyFont="1" applyFill="1" applyBorder="1" applyAlignment="1">
      <alignment horizontal="right" vertical="center" wrapText="1"/>
    </xf>
    <xf numFmtId="1" fontId="3" fillId="7" borderId="32" xfId="1" applyNumberFormat="1" applyFont="1" applyFill="1" applyBorder="1" applyAlignment="1">
      <alignment horizontal="right" vertical="center" wrapText="1"/>
    </xf>
    <xf numFmtId="1" fontId="3" fillId="7" borderId="31" xfId="1" applyNumberFormat="1" applyFont="1" applyFill="1" applyBorder="1" applyAlignment="1">
      <alignment horizontal="right" vertical="center" wrapText="1"/>
    </xf>
    <xf numFmtId="1" fontId="2" fillId="7" borderId="31" xfId="1" applyNumberFormat="1" applyFont="1" applyFill="1" applyBorder="1" applyAlignment="1">
      <alignment horizontal="right" vertical="center" wrapText="1"/>
    </xf>
    <xf numFmtId="1" fontId="3" fillId="8" borderId="32" xfId="0" applyNumberFormat="1" applyFont="1" applyFill="1" applyBorder="1" applyAlignment="1">
      <alignment horizontal="right" vertical="center" wrapText="1"/>
    </xf>
    <xf numFmtId="0" fontId="0" fillId="0" borderId="39" xfId="0" applyFill="1" applyBorder="1"/>
    <xf numFmtId="1" fontId="2" fillId="0" borderId="30" xfId="1" applyNumberFormat="1" applyFont="1" applyBorder="1" applyAlignment="1">
      <alignment horizontal="right" vertical="center" wrapText="1"/>
    </xf>
    <xf numFmtId="1" fontId="3" fillId="7" borderId="28" xfId="0" applyNumberFormat="1" applyFont="1" applyFill="1" applyBorder="1" applyAlignment="1">
      <alignment horizontal="right" vertical="center" wrapText="1"/>
    </xf>
    <xf numFmtId="1" fontId="3" fillId="7" borderId="32" xfId="0" applyNumberFormat="1" applyFont="1" applyFill="1" applyBorder="1" applyAlignment="1">
      <alignment horizontal="right" vertical="center" wrapText="1"/>
    </xf>
    <xf numFmtId="1" fontId="3" fillId="7" borderId="31" xfId="0" applyNumberFormat="1" applyFont="1" applyFill="1" applyBorder="1" applyAlignment="1">
      <alignment horizontal="right" vertical="center" wrapText="1"/>
    </xf>
    <xf numFmtId="1" fontId="3" fillId="7" borderId="3" xfId="1" applyNumberFormat="1" applyFont="1" applyFill="1" applyBorder="1" applyAlignment="1">
      <alignment horizontal="right" vertical="center" wrapText="1"/>
    </xf>
    <xf numFmtId="1" fontId="3" fillId="7" borderId="30" xfId="1" applyNumberFormat="1" applyFont="1" applyFill="1" applyBorder="1" applyAlignment="1">
      <alignment horizontal="right" vertical="center" wrapText="1"/>
    </xf>
    <xf numFmtId="1" fontId="2" fillId="0" borderId="30" xfId="1" applyNumberFormat="1" applyFont="1" applyFill="1" applyBorder="1" applyAlignment="1">
      <alignment vertical="center" wrapText="1"/>
    </xf>
    <xf numFmtId="1" fontId="2" fillId="0" borderId="35" xfId="1" applyNumberFormat="1" applyFont="1" applyFill="1" applyBorder="1" applyAlignment="1">
      <alignment vertical="center" wrapText="1"/>
    </xf>
    <xf numFmtId="1" fontId="2" fillId="0" borderId="40" xfId="1" applyNumberFormat="1" applyFont="1" applyFill="1" applyBorder="1" applyAlignment="1">
      <alignment vertical="center" wrapText="1"/>
    </xf>
    <xf numFmtId="1" fontId="3" fillId="6" borderId="32" xfId="1" applyNumberFormat="1" applyFont="1" applyFill="1" applyBorder="1" applyAlignment="1">
      <alignment horizontal="right" vertical="center" wrapText="1"/>
    </xf>
    <xf numFmtId="1" fontId="3" fillId="6" borderId="31" xfId="1" applyNumberFormat="1" applyFont="1" applyFill="1" applyBorder="1" applyAlignment="1">
      <alignment horizontal="right" vertical="center" wrapText="1"/>
    </xf>
    <xf numFmtId="1" fontId="2" fillId="6" borderId="30" xfId="1" applyNumberFormat="1" applyFont="1" applyFill="1" applyBorder="1" applyAlignment="1">
      <alignment horizontal="right" vertical="center" wrapText="1"/>
    </xf>
    <xf numFmtId="1" fontId="2" fillId="6" borderId="40" xfId="1" applyNumberFormat="1" applyFont="1" applyFill="1" applyBorder="1" applyAlignment="1">
      <alignment horizontal="right" vertical="center" wrapText="1"/>
    </xf>
    <xf numFmtId="1" fontId="20" fillId="6" borderId="6" xfId="1" applyNumberFormat="1" applyFont="1" applyFill="1" applyBorder="1" applyAlignment="1">
      <alignment horizontal="right" vertical="center" wrapText="1"/>
    </xf>
    <xf numFmtId="1" fontId="20" fillId="6" borderId="31" xfId="1" applyNumberFormat="1" applyFont="1" applyFill="1" applyBorder="1" applyAlignment="1">
      <alignment horizontal="right" vertical="center" wrapText="1"/>
    </xf>
    <xf numFmtId="1" fontId="20" fillId="6" borderId="28" xfId="1" applyNumberFormat="1" applyFont="1" applyFill="1" applyBorder="1" applyAlignment="1">
      <alignment horizontal="right" vertical="center" wrapText="1"/>
    </xf>
    <xf numFmtId="1" fontId="20" fillId="7" borderId="1" xfId="1" applyNumberFormat="1" applyFont="1" applyFill="1" applyBorder="1" applyAlignment="1">
      <alignment horizontal="right" vertical="center" wrapText="1"/>
    </xf>
    <xf numFmtId="1" fontId="20" fillId="7" borderId="30" xfId="1" applyNumberFormat="1" applyFont="1" applyFill="1" applyBorder="1" applyAlignment="1">
      <alignment horizontal="right" vertical="center" wrapText="1"/>
    </xf>
    <xf numFmtId="1" fontId="20" fillId="7" borderId="3" xfId="1" applyNumberFormat="1" applyFont="1" applyFill="1" applyBorder="1" applyAlignment="1">
      <alignment horizontal="right" vertical="center" wrapText="1"/>
    </xf>
    <xf numFmtId="1" fontId="20" fillId="7" borderId="40" xfId="1" applyNumberFormat="1" applyFont="1" applyFill="1" applyBorder="1" applyAlignment="1">
      <alignment horizontal="right" vertical="center" wrapText="1"/>
    </xf>
    <xf numFmtId="1" fontId="20" fillId="0" borderId="1" xfId="1" applyNumberFormat="1" applyFont="1" applyBorder="1" applyAlignment="1">
      <alignment horizontal="right" vertical="center" wrapText="1"/>
    </xf>
    <xf numFmtId="1" fontId="22" fillId="0" borderId="1" xfId="1" applyNumberFormat="1" applyFont="1" applyBorder="1" applyAlignment="1">
      <alignment horizontal="right" vertical="center" wrapText="1"/>
    </xf>
    <xf numFmtId="1" fontId="22" fillId="0" borderId="3" xfId="1" applyNumberFormat="1" applyFont="1" applyFill="1" applyBorder="1" applyAlignment="1">
      <alignment horizontal="right" vertical="center" wrapText="1"/>
    </xf>
    <xf numFmtId="1" fontId="22" fillId="0" borderId="1" xfId="1" applyNumberFormat="1" applyFont="1" applyFill="1" applyBorder="1" applyAlignment="1">
      <alignment horizontal="right" vertical="center" wrapText="1"/>
    </xf>
    <xf numFmtId="1" fontId="20" fillId="7" borderId="6" xfId="0" applyNumberFormat="1" applyFont="1" applyFill="1" applyBorder="1" applyAlignment="1">
      <alignment horizontal="right" vertical="center" wrapText="1"/>
    </xf>
    <xf numFmtId="1" fontId="20" fillId="7" borderId="31" xfId="0" applyNumberFormat="1" applyFont="1" applyFill="1" applyBorder="1" applyAlignment="1">
      <alignment horizontal="right" vertical="center" wrapText="1"/>
    </xf>
    <xf numFmtId="1" fontId="20" fillId="7" borderId="28" xfId="0" applyNumberFormat="1" applyFont="1" applyFill="1" applyBorder="1" applyAlignment="1">
      <alignment horizontal="right" vertical="center" wrapText="1"/>
    </xf>
    <xf numFmtId="1" fontId="20" fillId="7" borderId="38" xfId="0" applyNumberFormat="1" applyFont="1" applyFill="1" applyBorder="1" applyAlignment="1">
      <alignment horizontal="right" vertical="center" wrapText="1"/>
    </xf>
    <xf numFmtId="1" fontId="20" fillId="7" borderId="6" xfId="1" applyNumberFormat="1" applyFont="1" applyFill="1" applyBorder="1" applyAlignment="1">
      <alignment horizontal="right" vertical="center" wrapText="1"/>
    </xf>
    <xf numFmtId="1" fontId="20" fillId="7" borderId="31" xfId="1" applyNumberFormat="1" applyFont="1" applyFill="1" applyBorder="1" applyAlignment="1">
      <alignment horizontal="right" vertical="center" wrapText="1"/>
    </xf>
    <xf numFmtId="1" fontId="20" fillId="7" borderId="28" xfId="1" applyNumberFormat="1" applyFont="1" applyFill="1" applyBorder="1" applyAlignment="1">
      <alignment horizontal="right" vertical="center" wrapText="1"/>
    </xf>
    <xf numFmtId="1" fontId="20" fillId="8" borderId="6" xfId="0" applyNumberFormat="1" applyFont="1" applyFill="1" applyBorder="1" applyAlignment="1">
      <alignment horizontal="right" vertical="center" wrapText="1"/>
    </xf>
    <xf numFmtId="1" fontId="20" fillId="8" borderId="31" xfId="0" applyNumberFormat="1" applyFont="1" applyFill="1" applyBorder="1" applyAlignment="1">
      <alignment horizontal="right" vertical="center" wrapText="1"/>
    </xf>
    <xf numFmtId="1" fontId="20" fillId="8" borderId="28" xfId="0" applyNumberFormat="1" applyFont="1" applyFill="1" applyBorder="1" applyAlignment="1">
      <alignment horizontal="right" vertical="center" wrapText="1"/>
    </xf>
    <xf numFmtId="0" fontId="20" fillId="8" borderId="6" xfId="0" applyFont="1" applyFill="1" applyBorder="1" applyAlignment="1">
      <alignment horizontal="right" vertical="center" wrapText="1"/>
    </xf>
    <xf numFmtId="0" fontId="20" fillId="8" borderId="31" xfId="0" applyFont="1" applyFill="1" applyBorder="1" applyAlignment="1">
      <alignment horizontal="right" vertical="center" wrapText="1"/>
    </xf>
    <xf numFmtId="0" fontId="20" fillId="8" borderId="28" xfId="0" applyFont="1" applyFill="1" applyBorder="1" applyAlignment="1">
      <alignment horizontal="right" vertical="center" wrapText="1"/>
    </xf>
    <xf numFmtId="1" fontId="20" fillId="8" borderId="38" xfId="0" applyNumberFormat="1" applyFont="1" applyFill="1" applyBorder="1" applyAlignment="1">
      <alignment horizontal="right" vertical="center" wrapText="1"/>
    </xf>
    <xf numFmtId="0" fontId="14" fillId="0" borderId="6" xfId="3" applyFont="1" applyFill="1" applyBorder="1" applyAlignment="1">
      <alignment wrapText="1"/>
    </xf>
    <xf numFmtId="0" fontId="14" fillId="0" borderId="6" xfId="3" applyFont="1" applyFill="1" applyBorder="1" applyAlignment="1">
      <alignment horizontal="left" wrapText="1"/>
    </xf>
    <xf numFmtId="0" fontId="14" fillId="0" borderId="6" xfId="3" applyFont="1" applyFill="1" applyBorder="1" applyAlignment="1">
      <alignment horizontal="center" wrapText="1"/>
    </xf>
    <xf numFmtId="1" fontId="2" fillId="0" borderId="23" xfId="1" applyNumberFormat="1" applyFont="1" applyFill="1" applyBorder="1" applyAlignment="1">
      <alignment horizontal="right" vertical="center" wrapText="1"/>
    </xf>
    <xf numFmtId="1" fontId="20" fillId="0" borderId="31" xfId="0" applyNumberFormat="1" applyFont="1" applyFill="1" applyBorder="1" applyAlignment="1">
      <alignment horizontal="right" vertical="center" wrapText="1"/>
    </xf>
    <xf numFmtId="164" fontId="12" fillId="0" borderId="6" xfId="1" applyNumberFormat="1" applyFont="1" applyFill="1" applyBorder="1" applyAlignment="1">
      <alignment horizontal="right" vertical="center" wrapText="1"/>
    </xf>
    <xf numFmtId="164" fontId="12" fillId="0" borderId="31" xfId="1" applyNumberFormat="1" applyFont="1" applyFill="1" applyBorder="1" applyAlignment="1">
      <alignment horizontal="right" vertical="center" wrapText="1"/>
    </xf>
    <xf numFmtId="164" fontId="2" fillId="0" borderId="6" xfId="1" applyNumberFormat="1" applyFont="1" applyBorder="1" applyAlignment="1">
      <alignment horizontal="right" vertical="center" wrapText="1"/>
    </xf>
    <xf numFmtId="164" fontId="2" fillId="0" borderId="6" xfId="1" applyNumberFormat="1" applyFont="1" applyFill="1" applyBorder="1" applyAlignment="1">
      <alignment horizontal="right" vertical="center" wrapText="1"/>
    </xf>
    <xf numFmtId="164" fontId="2" fillId="0" borderId="31" xfId="1" applyNumberFormat="1" applyFont="1" applyFill="1" applyBorder="1" applyAlignment="1">
      <alignment horizontal="right" vertical="center" wrapText="1"/>
    </xf>
    <xf numFmtId="164" fontId="2" fillId="0" borderId="1" xfId="1" applyNumberFormat="1" applyFont="1" applyBorder="1" applyAlignment="1">
      <alignment horizontal="right" vertical="center" wrapText="1"/>
    </xf>
    <xf numFmtId="164" fontId="2" fillId="0" borderId="1" xfId="1" applyNumberFormat="1" applyFont="1" applyFill="1" applyBorder="1" applyAlignment="1">
      <alignment horizontal="right" vertical="center" wrapText="1"/>
    </xf>
    <xf numFmtId="164" fontId="3" fillId="0" borderId="6" xfId="1" applyNumberFormat="1" applyFont="1" applyBorder="1" applyAlignment="1">
      <alignment horizontal="right" vertical="center" wrapText="1"/>
    </xf>
    <xf numFmtId="164" fontId="3" fillId="0" borderId="6" xfId="1" applyNumberFormat="1" applyFont="1" applyFill="1" applyBorder="1" applyAlignment="1">
      <alignment horizontal="right" vertical="center" wrapText="1"/>
    </xf>
    <xf numFmtId="164" fontId="3" fillId="0" borderId="31" xfId="1" applyNumberFormat="1" applyFont="1" applyFill="1" applyBorder="1" applyAlignment="1">
      <alignment horizontal="right" vertical="center" wrapText="1"/>
    </xf>
    <xf numFmtId="0" fontId="4" fillId="5" borderId="8" xfId="0" applyFont="1" applyFill="1" applyBorder="1" applyAlignment="1">
      <alignment vertical="center" wrapText="1"/>
    </xf>
    <xf numFmtId="0" fontId="12" fillId="5" borderId="8" xfId="0" applyFont="1" applyFill="1" applyBorder="1" applyAlignment="1">
      <alignment horizontal="justify" vertical="center" wrapText="1"/>
    </xf>
    <xf numFmtId="0" fontId="1" fillId="2" borderId="8"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4" fillId="4" borderId="8" xfId="0" applyFont="1" applyFill="1" applyBorder="1" applyAlignment="1">
      <alignment vertical="center" wrapText="1"/>
    </xf>
    <xf numFmtId="0" fontId="4" fillId="5" borderId="8" xfId="0" applyFont="1" applyFill="1" applyBorder="1" applyAlignment="1">
      <alignment horizontal="justify" vertical="center" wrapText="1"/>
    </xf>
    <xf numFmtId="0" fontId="6" fillId="3" borderId="12"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4" fillId="4" borderId="8" xfId="0" applyFont="1" applyFill="1" applyBorder="1" applyAlignment="1">
      <alignment horizontal="justify" vertical="center" wrapText="1"/>
    </xf>
    <xf numFmtId="0" fontId="14" fillId="0" borderId="14" xfId="2" applyFont="1" applyFill="1" applyBorder="1" applyAlignment="1">
      <alignment horizontal="left" vertical="top" wrapText="1"/>
    </xf>
    <xf numFmtId="0" fontId="14" fillId="0" borderId="13" xfId="2" applyFont="1" applyFill="1" applyBorder="1" applyAlignment="1">
      <alignment horizontal="left" vertical="top" wrapText="1"/>
    </xf>
    <xf numFmtId="0" fontId="14" fillId="0" borderId="19" xfId="2" applyFont="1" applyFill="1" applyBorder="1" applyAlignment="1">
      <alignment horizontal="left" vertical="top" wrapText="1"/>
    </xf>
    <xf numFmtId="0" fontId="0" fillId="0" borderId="0" xfId="0" applyAlignment="1">
      <alignment horizontal="left" wrapText="1"/>
    </xf>
    <xf numFmtId="0" fontId="4" fillId="5" borderId="12" xfId="0" applyFont="1" applyFill="1" applyBorder="1" applyAlignment="1">
      <alignment horizontal="justify" vertical="center" wrapText="1"/>
    </xf>
    <xf numFmtId="0" fontId="4" fillId="5" borderId="10" xfId="0" applyFont="1" applyFill="1" applyBorder="1" applyAlignment="1">
      <alignment horizontal="justify" vertical="center" wrapText="1"/>
    </xf>
    <xf numFmtId="0" fontId="4" fillId="5" borderId="9" xfId="0" applyFont="1" applyFill="1" applyBorder="1" applyAlignment="1">
      <alignment horizontal="justify" vertical="center" wrapText="1"/>
    </xf>
    <xf numFmtId="0" fontId="12" fillId="5" borderId="12" xfId="0" applyFont="1" applyFill="1" applyBorder="1" applyAlignment="1">
      <alignment horizontal="justify" vertical="center" wrapText="1"/>
    </xf>
    <xf numFmtId="0" fontId="12" fillId="5" borderId="10" xfId="0" applyFont="1" applyFill="1" applyBorder="1" applyAlignment="1">
      <alignment horizontal="justify" vertical="center" wrapText="1"/>
    </xf>
    <xf numFmtId="0" fontId="12" fillId="5" borderId="9" xfId="0" applyFont="1" applyFill="1" applyBorder="1" applyAlignment="1">
      <alignment horizontal="justify" vertical="center" wrapText="1"/>
    </xf>
    <xf numFmtId="0" fontId="14" fillId="0" borderId="14" xfId="3" applyFont="1" applyFill="1" applyBorder="1" applyAlignment="1">
      <alignment horizontal="left" vertical="top" wrapText="1"/>
    </xf>
    <xf numFmtId="0" fontId="14" fillId="0" borderId="13" xfId="3" applyFont="1" applyFill="1" applyBorder="1" applyAlignment="1">
      <alignment horizontal="left" vertical="top" wrapText="1"/>
    </xf>
    <xf numFmtId="0" fontId="14" fillId="0" borderId="19" xfId="3" applyFont="1" applyFill="1" applyBorder="1" applyAlignment="1">
      <alignment horizontal="left" vertical="top" wrapText="1"/>
    </xf>
    <xf numFmtId="0" fontId="3" fillId="5" borderId="12"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9" xfId="0" applyFont="1" applyFill="1" applyBorder="1" applyAlignment="1">
      <alignment horizontal="left" vertical="center" wrapText="1"/>
    </xf>
    <xf numFmtId="0" fontId="0" fillId="0" borderId="0" xfId="0" applyAlignment="1">
      <alignment horizontal="left" vertical="top" wrapText="1"/>
    </xf>
    <xf numFmtId="0" fontId="14" fillId="0" borderId="6" xfId="3" applyFont="1" applyFill="1" applyBorder="1" applyAlignment="1">
      <alignment horizontal="left" vertical="top" wrapText="1"/>
    </xf>
    <xf numFmtId="0" fontId="14" fillId="0" borderId="6" xfId="2" applyFont="1" applyFill="1" applyBorder="1" applyAlignment="1">
      <alignment horizontal="left" vertical="top" wrapText="1"/>
    </xf>
    <xf numFmtId="0" fontId="11" fillId="0" borderId="0" xfId="0" applyFont="1" applyBorder="1" applyAlignment="1">
      <alignment horizontal="center" vertical="center" wrapText="1"/>
    </xf>
    <xf numFmtId="0" fontId="13" fillId="0" borderId="14" xfId="2" applyFont="1" applyFill="1" applyBorder="1" applyAlignment="1">
      <alignment horizontal="left" vertical="top" wrapText="1"/>
    </xf>
    <xf numFmtId="0" fontId="13" fillId="0" borderId="13" xfId="2" applyFont="1" applyFill="1" applyBorder="1" applyAlignment="1">
      <alignment horizontal="left" vertical="top" wrapText="1"/>
    </xf>
    <xf numFmtId="0" fontId="13" fillId="0" borderId="19" xfId="2" applyFont="1" applyFill="1" applyBorder="1" applyAlignment="1">
      <alignment horizontal="left" vertical="top" wrapText="1"/>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0" borderId="0" xfId="0" applyFont="1" applyAlignment="1">
      <alignment horizontal="center"/>
    </xf>
    <xf numFmtId="0" fontId="14" fillId="0" borderId="14" xfId="3" applyFont="1" applyFill="1" applyBorder="1" applyAlignment="1">
      <alignment horizontal="left" wrapText="1"/>
    </xf>
    <xf numFmtId="0" fontId="14" fillId="0" borderId="13" xfId="3" applyFont="1" applyFill="1" applyBorder="1" applyAlignment="1">
      <alignment horizontal="left" wrapText="1"/>
    </xf>
    <xf numFmtId="0" fontId="14" fillId="0" borderId="19" xfId="3" applyFont="1" applyFill="1" applyBorder="1" applyAlignment="1">
      <alignment horizontal="left" wrapText="1"/>
    </xf>
    <xf numFmtId="0" fontId="2" fillId="0" borderId="6" xfId="0" applyFont="1" applyBorder="1" applyAlignment="1">
      <alignment horizontal="left" vertical="top" wrapText="1"/>
    </xf>
    <xf numFmtId="0" fontId="2" fillId="0" borderId="1" xfId="0" applyFont="1" applyBorder="1" applyAlignment="1">
      <alignment horizontal="left" vertical="top" wrapText="1"/>
    </xf>
    <xf numFmtId="0" fontId="2" fillId="0" borderId="20" xfId="0" applyFont="1" applyBorder="1" applyAlignment="1">
      <alignment horizontal="left" vertical="top" wrapText="1"/>
    </xf>
    <xf numFmtId="0" fontId="14" fillId="0" borderId="1" xfId="3" applyFont="1" applyFill="1" applyBorder="1" applyAlignment="1">
      <alignment horizontal="left" vertical="top" wrapText="1"/>
    </xf>
    <xf numFmtId="0" fontId="14" fillId="0" borderId="20" xfId="3" applyFont="1" applyFill="1" applyBorder="1" applyAlignment="1">
      <alignment horizontal="left" vertical="top" wrapText="1"/>
    </xf>
    <xf numFmtId="0" fontId="2" fillId="0" borderId="0" xfId="0" applyFont="1" applyBorder="1" applyAlignment="1">
      <alignment horizontal="left" vertical="center"/>
    </xf>
    <xf numFmtId="0" fontId="4" fillId="5" borderId="12" xfId="0" applyFont="1" applyFill="1" applyBorder="1" applyAlignment="1">
      <alignment horizontal="left" vertical="center" wrapText="1"/>
    </xf>
    <xf numFmtId="0" fontId="4" fillId="5" borderId="10" xfId="0" applyFont="1" applyFill="1" applyBorder="1" applyAlignment="1">
      <alignment horizontal="left" vertical="center" wrapText="1"/>
    </xf>
    <xf numFmtId="0" fontId="4" fillId="5" borderId="9" xfId="0" applyFont="1" applyFill="1" applyBorder="1" applyAlignment="1">
      <alignment horizontal="left" vertical="center" wrapText="1"/>
    </xf>
    <xf numFmtId="0" fontId="8" fillId="0" borderId="0" xfId="2" applyFill="1" applyBorder="1" applyAlignment="1">
      <alignment horizontal="center" vertical="top" wrapText="1"/>
    </xf>
    <xf numFmtId="0" fontId="8" fillId="0" borderId="0" xfId="2" applyFill="1" applyBorder="1" applyAlignment="1">
      <alignment horizontal="center" vertical="top"/>
    </xf>
    <xf numFmtId="0" fontId="0" fillId="0" borderId="11" xfId="0" applyBorder="1" applyAlignment="1">
      <alignment horizontal="left" vertical="top" wrapText="1"/>
    </xf>
    <xf numFmtId="0" fontId="0" fillId="0" borderId="0" xfId="0" applyBorder="1" applyAlignment="1">
      <alignment horizontal="left" vertical="top" wrapText="1"/>
    </xf>
    <xf numFmtId="0" fontId="14" fillId="0" borderId="20" xfId="2" applyFont="1" applyFill="1" applyBorder="1" applyAlignment="1">
      <alignment horizontal="left" vertical="top" wrapText="1"/>
    </xf>
    <xf numFmtId="0" fontId="2" fillId="0" borderId="14" xfId="0" applyFont="1" applyBorder="1" applyAlignment="1">
      <alignment horizontal="left" vertical="top" wrapText="1"/>
    </xf>
    <xf numFmtId="0" fontId="2" fillId="0" borderId="13" xfId="0" applyFont="1" applyBorder="1" applyAlignment="1">
      <alignment horizontal="left" vertical="top" wrapText="1"/>
    </xf>
    <xf numFmtId="0" fontId="2" fillId="0" borderId="19" xfId="0" applyFont="1" applyBorder="1" applyAlignment="1">
      <alignment horizontal="left" vertical="top" wrapText="1"/>
    </xf>
    <xf numFmtId="0" fontId="6" fillId="3" borderId="2"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13" fillId="0" borderId="14" xfId="3" applyFont="1" applyFill="1" applyBorder="1" applyAlignment="1">
      <alignment horizontal="left" vertical="top" wrapText="1"/>
    </xf>
    <xf numFmtId="0" fontId="13" fillId="0" borderId="13" xfId="3" applyFont="1" applyFill="1" applyBorder="1" applyAlignment="1">
      <alignment horizontal="left" vertical="top" wrapText="1"/>
    </xf>
    <xf numFmtId="0" fontId="13" fillId="0" borderId="19" xfId="3" applyFont="1" applyFill="1" applyBorder="1" applyAlignment="1">
      <alignment horizontal="left" vertical="top" wrapText="1"/>
    </xf>
    <xf numFmtId="0" fontId="4" fillId="5" borderId="21" xfId="0" applyFont="1" applyFill="1" applyBorder="1" applyAlignment="1">
      <alignment horizontal="justify" vertical="center" wrapText="1"/>
    </xf>
    <xf numFmtId="0" fontId="4" fillId="5" borderId="18" xfId="0" applyFont="1" applyFill="1" applyBorder="1" applyAlignment="1">
      <alignment horizontal="justify" vertical="center" wrapText="1"/>
    </xf>
    <xf numFmtId="0" fontId="4" fillId="5" borderId="22" xfId="0" applyFont="1" applyFill="1" applyBorder="1" applyAlignment="1">
      <alignment horizontal="justify" vertical="center" wrapText="1"/>
    </xf>
    <xf numFmtId="0" fontId="4" fillId="4" borderId="12" xfId="0" applyFont="1" applyFill="1" applyBorder="1" applyAlignment="1">
      <alignment horizontal="justify" vertical="center" wrapText="1"/>
    </xf>
    <xf numFmtId="0" fontId="4" fillId="4" borderId="10" xfId="0" applyFont="1" applyFill="1" applyBorder="1" applyAlignment="1">
      <alignment horizontal="justify" vertical="center" wrapText="1"/>
    </xf>
    <xf numFmtId="0" fontId="4" fillId="4" borderId="11" xfId="0" applyFont="1" applyFill="1" applyBorder="1" applyAlignment="1">
      <alignment horizontal="justify" vertical="center" wrapText="1"/>
    </xf>
    <xf numFmtId="0" fontId="4" fillId="4" borderId="9" xfId="0" applyFont="1" applyFill="1" applyBorder="1" applyAlignment="1">
      <alignment horizontal="justify" vertical="center" wrapText="1"/>
    </xf>
    <xf numFmtId="0" fontId="4" fillId="4" borderId="12" xfId="0" applyFont="1" applyFill="1" applyBorder="1" applyAlignment="1">
      <alignment vertical="center" wrapText="1"/>
    </xf>
    <xf numFmtId="0" fontId="4" fillId="4" borderId="10" xfId="0" applyFont="1" applyFill="1" applyBorder="1" applyAlignment="1">
      <alignment vertical="center" wrapText="1"/>
    </xf>
    <xf numFmtId="0" fontId="4" fillId="4" borderId="9" xfId="0" applyFont="1" applyFill="1" applyBorder="1" applyAlignment="1">
      <alignment vertical="center" wrapText="1"/>
    </xf>
    <xf numFmtId="0" fontId="3" fillId="4" borderId="12"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9" xfId="0" applyFont="1" applyFill="1" applyBorder="1" applyAlignment="1">
      <alignment horizontal="left" vertical="center" wrapText="1"/>
    </xf>
    <xf numFmtId="0" fontId="0" fillId="0" borderId="0" xfId="0" applyFill="1" applyAlignment="1">
      <alignment horizontal="left" vertical="top" wrapText="1"/>
    </xf>
    <xf numFmtId="0" fontId="0" fillId="0" borderId="0" xfId="0" applyFill="1" applyBorder="1" applyAlignment="1">
      <alignment horizontal="left" wrapText="1"/>
    </xf>
    <xf numFmtId="0" fontId="22" fillId="5" borderId="12" xfId="0" applyFont="1" applyFill="1" applyBorder="1" applyAlignment="1">
      <alignment horizontal="justify" vertical="center" wrapText="1"/>
    </xf>
    <xf numFmtId="0" fontId="22" fillId="5" borderId="10" xfId="0" applyFont="1" applyFill="1" applyBorder="1" applyAlignment="1">
      <alignment horizontal="justify" vertical="center" wrapText="1"/>
    </xf>
    <xf numFmtId="0" fontId="22" fillId="5" borderId="9" xfId="0" applyFont="1" applyFill="1" applyBorder="1" applyAlignment="1">
      <alignment horizontal="justify" vertical="center" wrapText="1"/>
    </xf>
    <xf numFmtId="0" fontId="4" fillId="4" borderId="21" xfId="0" applyFont="1" applyFill="1" applyBorder="1" applyAlignment="1">
      <alignment horizontal="justify" vertical="center" wrapText="1"/>
    </xf>
    <xf numFmtId="0" fontId="4" fillId="4" borderId="18" xfId="0" applyFont="1" applyFill="1" applyBorder="1" applyAlignment="1">
      <alignment horizontal="justify" vertical="center" wrapText="1"/>
    </xf>
    <xf numFmtId="0" fontId="4" fillId="4" borderId="22" xfId="0" applyFont="1" applyFill="1" applyBorder="1" applyAlignment="1">
      <alignment horizontal="justify" vertical="center" wrapText="1"/>
    </xf>
    <xf numFmtId="0" fontId="4" fillId="5" borderId="11" xfId="0" applyFont="1" applyFill="1" applyBorder="1" applyAlignment="1">
      <alignment horizontal="justify" vertical="center" wrapText="1"/>
    </xf>
    <xf numFmtId="0" fontId="4" fillId="0" borderId="12" xfId="0" applyFont="1" applyFill="1" applyBorder="1" applyAlignment="1">
      <alignment horizontal="justify" vertical="center" wrapText="1"/>
    </xf>
    <xf numFmtId="0" fontId="4" fillId="0" borderId="10" xfId="0" applyFont="1" applyFill="1" applyBorder="1" applyAlignment="1">
      <alignment horizontal="justify" vertical="center" wrapText="1"/>
    </xf>
    <xf numFmtId="0" fontId="4" fillId="0" borderId="9" xfId="0" applyFont="1" applyFill="1" applyBorder="1" applyAlignment="1">
      <alignment horizontal="justify" vertical="center" wrapText="1"/>
    </xf>
    <xf numFmtId="0" fontId="14" fillId="0" borderId="27" xfId="3" applyFont="1" applyFill="1" applyBorder="1" applyAlignment="1">
      <alignment horizontal="left" vertical="top" wrapText="1"/>
    </xf>
    <xf numFmtId="0" fontId="12" fillId="5" borderId="11" xfId="0" applyFont="1" applyFill="1" applyBorder="1" applyAlignment="1">
      <alignment horizontal="justify" vertical="center" wrapText="1"/>
    </xf>
    <xf numFmtId="0" fontId="12" fillId="5" borderId="25" xfId="0" applyFont="1" applyFill="1" applyBorder="1" applyAlignment="1">
      <alignment horizontal="justify" vertical="center" wrapText="1"/>
    </xf>
    <xf numFmtId="0" fontId="22" fillId="5" borderId="12" xfId="0" applyFont="1" applyFill="1" applyBorder="1" applyAlignment="1">
      <alignment vertical="center" wrapText="1"/>
    </xf>
    <xf numFmtId="0" fontId="22" fillId="5" borderId="10" xfId="0" applyFont="1" applyFill="1" applyBorder="1" applyAlignment="1">
      <alignment vertical="center" wrapText="1"/>
    </xf>
    <xf numFmtId="0" fontId="22" fillId="5" borderId="9" xfId="0" applyFont="1" applyFill="1" applyBorder="1" applyAlignment="1">
      <alignment vertical="center" wrapText="1"/>
    </xf>
    <xf numFmtId="0" fontId="11" fillId="0" borderId="0" xfId="0" applyFont="1" applyFill="1" applyBorder="1" applyAlignment="1">
      <alignment horizontal="center" vertical="center" wrapText="1"/>
    </xf>
    <xf numFmtId="0" fontId="1" fillId="0" borderId="0" xfId="0" applyFont="1" applyFill="1" applyBorder="1" applyAlignment="1">
      <alignment horizontal="center"/>
    </xf>
    <xf numFmtId="1" fontId="2" fillId="0" borderId="6" xfId="1" applyNumberFormat="1" applyFont="1" applyFill="1" applyBorder="1" applyAlignment="1">
      <alignment horizontal="right" vertical="center" wrapText="1"/>
    </xf>
    <xf numFmtId="1" fontId="2" fillId="0" borderId="6" xfId="1" applyNumberFormat="1" applyFont="1" applyBorder="1" applyAlignment="1">
      <alignment horizontal="right" vertical="center" wrapText="1"/>
    </xf>
    <xf numFmtId="1" fontId="12" fillId="0" borderId="4" xfId="1" applyNumberFormat="1" applyFont="1" applyFill="1" applyBorder="1" applyAlignment="1">
      <alignment horizontal="right" vertical="center" wrapText="1"/>
    </xf>
    <xf numFmtId="0" fontId="14" fillId="0" borderId="27" xfId="2" applyFont="1" applyFill="1" applyBorder="1" applyAlignment="1">
      <alignment horizontal="left" vertical="top" wrapText="1"/>
    </xf>
    <xf numFmtId="1" fontId="23" fillId="0" borderId="1" xfId="0" applyNumberFormat="1" applyFont="1" applyBorder="1" applyAlignment="1">
      <alignment horizontal="right" vertical="center"/>
    </xf>
  </cellXfs>
  <cellStyles count="6">
    <cellStyle name="Bad" xfId="3" builtinId="27"/>
    <cellStyle name="Comma" xfId="1" builtinId="3"/>
    <cellStyle name="Comma 2" xfId="4" xr:uid="{664AD49E-0DCB-4E54-9C78-34415BB30C0E}"/>
    <cellStyle name="Comma 3" xfId="5" xr:uid="{B4542ABD-7376-47F7-935E-3B7F659D2F6A}"/>
    <cellStyle name="Good" xfId="2" builtinId="26"/>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Y732"/>
  <sheetViews>
    <sheetView zoomScale="80" zoomScaleNormal="80" workbookViewId="0">
      <pane ySplit="15" topLeftCell="A676" activePane="bottomLeft" state="frozen"/>
      <selection pane="bottomLeft" activeCell="G714" sqref="G714"/>
    </sheetView>
  </sheetViews>
  <sheetFormatPr defaultRowHeight="15" x14ac:dyDescent="0.25"/>
  <cols>
    <col min="1" max="1" width="32.5703125" customWidth="1"/>
    <col min="2" max="2" width="14" customWidth="1"/>
    <col min="3" max="3" width="15.5703125" customWidth="1"/>
    <col min="4" max="4" width="13.28515625" customWidth="1"/>
    <col min="5" max="5" width="12.85546875" customWidth="1"/>
    <col min="6" max="6" width="13" customWidth="1"/>
    <col min="7" max="7" width="13.140625" customWidth="1"/>
    <col min="8" max="8" width="13.5703125" customWidth="1"/>
    <col min="9" max="9" width="13.42578125" customWidth="1"/>
    <col min="10" max="10" width="13" customWidth="1"/>
    <col min="11" max="11" width="14" customWidth="1"/>
    <col min="12" max="12" width="18.140625" customWidth="1"/>
    <col min="13" max="13" width="79.85546875" style="27" customWidth="1"/>
    <col min="14" max="14" width="14.85546875" customWidth="1"/>
    <col min="15" max="15" width="21.28515625" style="27" customWidth="1"/>
    <col min="16" max="16" width="12.140625" style="27" bestFit="1" customWidth="1"/>
    <col min="20" max="20" width="17.140625" bestFit="1" customWidth="1"/>
  </cols>
  <sheetData>
    <row r="2" spans="1:15" ht="18.75" x14ac:dyDescent="0.3">
      <c r="A2" s="504" t="s">
        <v>113</v>
      </c>
      <c r="B2" s="504"/>
      <c r="C2" s="504"/>
      <c r="D2" s="504"/>
      <c r="E2" s="504"/>
      <c r="F2" s="504"/>
      <c r="G2" s="504"/>
      <c r="H2" s="504"/>
      <c r="I2" s="504"/>
      <c r="J2" s="504"/>
      <c r="K2" s="504"/>
      <c r="L2" s="504"/>
    </row>
    <row r="3" spans="1:15" x14ac:dyDescent="0.25">
      <c r="A3" s="139"/>
      <c r="B3" s="139"/>
      <c r="C3" s="139"/>
      <c r="D3" s="139"/>
      <c r="E3" s="139"/>
      <c r="F3" s="139"/>
      <c r="G3" s="139"/>
      <c r="H3" s="139"/>
      <c r="I3" s="139"/>
      <c r="J3" s="139"/>
      <c r="K3" s="139"/>
      <c r="L3" s="140" t="s">
        <v>114</v>
      </c>
    </row>
    <row r="4" spans="1:15" ht="18.75" customHeight="1" thickBot="1" x14ac:dyDescent="0.3">
      <c r="B4" s="519"/>
      <c r="C4" s="519"/>
      <c r="D4" s="519"/>
      <c r="E4" s="519"/>
      <c r="F4" s="519"/>
      <c r="G4" s="519"/>
      <c r="H4" s="519"/>
      <c r="I4" s="519"/>
      <c r="J4" s="519"/>
      <c r="K4" s="519"/>
      <c r="L4" s="520"/>
    </row>
    <row r="5" spans="1:15" ht="19.5" thickBot="1" x14ac:dyDescent="0.3">
      <c r="A5" s="471" t="s">
        <v>47</v>
      </c>
      <c r="B5" s="471" t="s">
        <v>0</v>
      </c>
      <c r="C5" s="471"/>
      <c r="D5" s="471"/>
      <c r="E5" s="471" t="s">
        <v>1</v>
      </c>
      <c r="F5" s="471"/>
      <c r="G5" s="471"/>
      <c r="H5" s="471"/>
      <c r="I5" s="471"/>
      <c r="J5" s="471"/>
      <c r="K5" s="472"/>
      <c r="L5" s="502" t="s">
        <v>52</v>
      </c>
      <c r="M5" s="498"/>
      <c r="N5" s="498"/>
    </row>
    <row r="6" spans="1:15" ht="19.5" thickBot="1" x14ac:dyDescent="0.35">
      <c r="A6" s="471"/>
      <c r="B6" s="17">
        <v>2020</v>
      </c>
      <c r="C6" s="17">
        <v>2021</v>
      </c>
      <c r="D6" s="17">
        <v>2022</v>
      </c>
      <c r="E6" s="17">
        <v>2021</v>
      </c>
      <c r="F6" s="17">
        <v>2022</v>
      </c>
      <c r="G6" s="17">
        <v>2023</v>
      </c>
      <c r="H6" s="17">
        <v>2024</v>
      </c>
      <c r="I6" s="17">
        <v>2025</v>
      </c>
      <c r="J6" s="17">
        <v>2026</v>
      </c>
      <c r="K6" s="129">
        <v>2027</v>
      </c>
      <c r="L6" s="503"/>
      <c r="M6" s="498"/>
      <c r="N6" s="498"/>
      <c r="O6" s="51"/>
    </row>
    <row r="7" spans="1:15" ht="15" customHeight="1" thickBot="1" x14ac:dyDescent="0.3">
      <c r="A7" s="13" t="s">
        <v>55</v>
      </c>
      <c r="B7" s="154">
        <f t="shared" ref="B7:K7" si="0">B17+B145+B362+B462+B669</f>
        <v>106513210.97</v>
      </c>
      <c r="C7" s="154">
        <f t="shared" si="0"/>
        <v>201001374.23000002</v>
      </c>
      <c r="D7" s="154">
        <f t="shared" si="0"/>
        <v>368742137.92000002</v>
      </c>
      <c r="E7" s="154">
        <f t="shared" si="0"/>
        <v>311902530.98428571</v>
      </c>
      <c r="F7" s="154">
        <f t="shared" si="0"/>
        <v>527880747.27857143</v>
      </c>
      <c r="G7" s="154">
        <f t="shared" si="0"/>
        <v>716331411.17657149</v>
      </c>
      <c r="H7" s="154">
        <f t="shared" si="0"/>
        <v>619004290.67057145</v>
      </c>
      <c r="I7" s="154">
        <f t="shared" si="0"/>
        <v>769060026.82857144</v>
      </c>
      <c r="J7" s="154">
        <f t="shared" si="0"/>
        <v>849620893.89857137</v>
      </c>
      <c r="K7" s="154">
        <f t="shared" si="0"/>
        <v>563281672.58428574</v>
      </c>
      <c r="L7" s="20"/>
    </row>
    <row r="8" spans="1:15" ht="14.25" customHeight="1" thickBot="1" x14ac:dyDescent="0.3">
      <c r="A8" s="5" t="s">
        <v>8</v>
      </c>
      <c r="B8" s="155">
        <v>0</v>
      </c>
      <c r="C8" s="155">
        <f t="shared" ref="C8:K8" si="1">C18+C146+C363+C463+C670</f>
        <v>15600</v>
      </c>
      <c r="D8" s="155">
        <f t="shared" si="1"/>
        <v>0</v>
      </c>
      <c r="E8" s="155">
        <f t="shared" si="1"/>
        <v>247000</v>
      </c>
      <c r="F8" s="155">
        <f t="shared" si="1"/>
        <v>344000</v>
      </c>
      <c r="G8" s="155">
        <f t="shared" si="1"/>
        <v>5920000</v>
      </c>
      <c r="H8" s="155">
        <f t="shared" si="1"/>
        <v>175000</v>
      </c>
      <c r="I8" s="155">
        <f t="shared" si="1"/>
        <v>175000</v>
      </c>
      <c r="J8" s="155">
        <f t="shared" si="1"/>
        <v>175000</v>
      </c>
      <c r="K8" s="155">
        <f t="shared" si="1"/>
        <v>175000</v>
      </c>
      <c r="L8" s="6"/>
    </row>
    <row r="9" spans="1:15" ht="18" customHeight="1" thickBot="1" x14ac:dyDescent="0.3">
      <c r="A9" s="5" t="s">
        <v>9</v>
      </c>
      <c r="B9" s="155">
        <f>B19+B147+B364+B464+B671</f>
        <v>2426408</v>
      </c>
      <c r="C9" s="155">
        <f t="shared" ref="C9:K9" si="2">C19+C147+C364+C464+C671</f>
        <v>2740000</v>
      </c>
      <c r="D9" s="155">
        <f t="shared" si="2"/>
        <v>3300000</v>
      </c>
      <c r="E9" s="155">
        <f t="shared" si="2"/>
        <v>2750000</v>
      </c>
      <c r="F9" s="155">
        <f t="shared" si="2"/>
        <v>3480000</v>
      </c>
      <c r="G9" s="155">
        <f t="shared" si="2"/>
        <v>5850000</v>
      </c>
      <c r="H9" s="155">
        <f t="shared" si="2"/>
        <v>7612500</v>
      </c>
      <c r="I9" s="155">
        <f t="shared" si="2"/>
        <v>8612500</v>
      </c>
      <c r="J9" s="155">
        <f t="shared" si="2"/>
        <v>10612500</v>
      </c>
      <c r="K9" s="155">
        <f t="shared" si="2"/>
        <v>10612500</v>
      </c>
      <c r="L9" s="6"/>
    </row>
    <row r="10" spans="1:15" ht="35.25" customHeight="1" thickBot="1" x14ac:dyDescent="0.3">
      <c r="A10" s="5" t="s">
        <v>10</v>
      </c>
      <c r="B10" s="155">
        <f>B20+B148+B365+B465+B672</f>
        <v>196100</v>
      </c>
      <c r="C10" s="155">
        <f t="shared" ref="C10:K10" si="3">C20+C148+C365+C465+C672</f>
        <v>6236200</v>
      </c>
      <c r="D10" s="155">
        <f t="shared" si="3"/>
        <v>126260840</v>
      </c>
      <c r="E10" s="155">
        <f t="shared" si="3"/>
        <v>37435000</v>
      </c>
      <c r="F10" s="155">
        <f t="shared" si="3"/>
        <v>7719000</v>
      </c>
      <c r="G10" s="155">
        <f t="shared" si="3"/>
        <v>5590000</v>
      </c>
      <c r="H10" s="155">
        <f t="shared" si="3"/>
        <v>109542109</v>
      </c>
      <c r="I10" s="155">
        <f t="shared" si="3"/>
        <v>98137500</v>
      </c>
      <c r="J10" s="155">
        <f t="shared" si="3"/>
        <v>78277500</v>
      </c>
      <c r="K10" s="155">
        <f t="shared" si="3"/>
        <v>50242500</v>
      </c>
      <c r="L10" s="6"/>
    </row>
    <row r="11" spans="1:15" ht="33" customHeight="1" thickBot="1" x14ac:dyDescent="0.3">
      <c r="A11" s="5" t="s">
        <v>115</v>
      </c>
      <c r="B11" s="155">
        <f>B21+B149+B366+B466+B673</f>
        <v>5573391</v>
      </c>
      <c r="C11" s="155">
        <f t="shared" ref="C11:K11" si="4">C21+C149+C366+C466+C673</f>
        <v>21905460</v>
      </c>
      <c r="D11" s="155">
        <f t="shared" si="4"/>
        <v>18486318</v>
      </c>
      <c r="E11" s="155">
        <f t="shared" si="4"/>
        <v>0</v>
      </c>
      <c r="F11" s="155">
        <f t="shared" si="4"/>
        <v>0</v>
      </c>
      <c r="G11" s="155">
        <f t="shared" si="4"/>
        <v>16406340</v>
      </c>
      <c r="H11" s="155">
        <f t="shared" si="4"/>
        <v>47298702</v>
      </c>
      <c r="I11" s="155">
        <f t="shared" si="4"/>
        <v>57899485</v>
      </c>
      <c r="J11" s="155">
        <f t="shared" si="4"/>
        <v>46895025</v>
      </c>
      <c r="K11" s="155">
        <f t="shared" si="4"/>
        <v>40658358</v>
      </c>
      <c r="L11" s="6"/>
    </row>
    <row r="12" spans="1:15" ht="30.75" customHeight="1" thickBot="1" x14ac:dyDescent="0.3">
      <c r="A12" s="7" t="s">
        <v>3</v>
      </c>
      <c r="B12" s="154">
        <f>B22+B150+B367+B467+B674</f>
        <v>98317311.969999999</v>
      </c>
      <c r="C12" s="154">
        <f t="shared" ref="C12:K12" si="5">C22+C150+C367+C467+C674</f>
        <v>170104114.23000002</v>
      </c>
      <c r="D12" s="154">
        <f t="shared" si="5"/>
        <v>220694979.92000002</v>
      </c>
      <c r="E12" s="154">
        <f t="shared" si="5"/>
        <v>270370530.98428571</v>
      </c>
      <c r="F12" s="154">
        <f t="shared" si="5"/>
        <v>515337747.27857143</v>
      </c>
      <c r="G12" s="154">
        <f t="shared" si="5"/>
        <v>681865071.17657149</v>
      </c>
      <c r="H12" s="154">
        <f t="shared" si="5"/>
        <v>454375979.67057145</v>
      </c>
      <c r="I12" s="154">
        <f t="shared" si="5"/>
        <v>604235541.82857144</v>
      </c>
      <c r="J12" s="154">
        <f t="shared" si="5"/>
        <v>713660868.89857137</v>
      </c>
      <c r="K12" s="154">
        <f t="shared" si="5"/>
        <v>461593314.58428574</v>
      </c>
      <c r="L12" s="6"/>
    </row>
    <row r="13" spans="1:15" ht="15.75" thickBot="1" x14ac:dyDescent="0.3">
      <c r="A13" s="5" t="s">
        <v>121</v>
      </c>
      <c r="B13" s="155"/>
      <c r="C13" s="155"/>
      <c r="D13" s="155"/>
      <c r="E13" s="155"/>
      <c r="F13" s="155"/>
      <c r="G13" s="155"/>
      <c r="H13" s="155"/>
      <c r="I13" s="155"/>
      <c r="J13" s="155"/>
      <c r="K13" s="155"/>
      <c r="L13" s="6"/>
    </row>
    <row r="14" spans="1:15" ht="19.5" customHeight="1" thickBot="1" x14ac:dyDescent="0.3">
      <c r="A14" s="5" t="s">
        <v>6</v>
      </c>
      <c r="B14" s="155">
        <f t="shared" ref="B14:K14" si="6">B24+B152+B369+B469+B676</f>
        <v>65644805.969999999</v>
      </c>
      <c r="C14" s="155">
        <f t="shared" si="6"/>
        <v>84155690.230000004</v>
      </c>
      <c r="D14" s="155">
        <f t="shared" si="6"/>
        <v>89779689.920000002</v>
      </c>
      <c r="E14" s="155">
        <f t="shared" si="6"/>
        <v>155041005.8125743</v>
      </c>
      <c r="F14" s="155">
        <f t="shared" si="6"/>
        <v>281915584.96049231</v>
      </c>
      <c r="G14" s="155">
        <f t="shared" si="6"/>
        <v>298579819.7161721</v>
      </c>
      <c r="H14" s="155">
        <f t="shared" si="6"/>
        <v>169022635.76361841</v>
      </c>
      <c r="I14" s="155">
        <f t="shared" si="6"/>
        <v>170510134.11428571</v>
      </c>
      <c r="J14" s="155">
        <f t="shared" si="6"/>
        <v>175341894.1842857</v>
      </c>
      <c r="K14" s="155">
        <f t="shared" si="6"/>
        <v>135983399.87</v>
      </c>
      <c r="L14" s="6"/>
    </row>
    <row r="15" spans="1:15" ht="63.75" customHeight="1" thickBot="1" x14ac:dyDescent="0.3">
      <c r="A15" s="5" t="s">
        <v>13</v>
      </c>
      <c r="B15" s="155">
        <f t="shared" ref="B15:K15" si="7">B25+B153+B370+B470+B677</f>
        <v>32672506</v>
      </c>
      <c r="C15" s="155">
        <f t="shared" si="7"/>
        <v>85948424</v>
      </c>
      <c r="D15" s="155">
        <f t="shared" si="7"/>
        <v>130915290</v>
      </c>
      <c r="E15" s="155">
        <f t="shared" si="7"/>
        <v>115329525.17171142</v>
      </c>
      <c r="F15" s="155">
        <f t="shared" si="7"/>
        <v>233422162.31807908</v>
      </c>
      <c r="G15" s="155">
        <f t="shared" si="7"/>
        <v>382785251.46039933</v>
      </c>
      <c r="H15" s="155">
        <f t="shared" si="7"/>
        <v>285353343.90695304</v>
      </c>
      <c r="I15" s="155">
        <f t="shared" si="7"/>
        <v>433725407.71428573</v>
      </c>
      <c r="J15" s="155">
        <f t="shared" si="7"/>
        <v>538318974.71428573</v>
      </c>
      <c r="K15" s="155">
        <f t="shared" si="7"/>
        <v>325609914.71428573</v>
      </c>
      <c r="L15" s="6"/>
    </row>
    <row r="16" spans="1:15" ht="31.5" customHeight="1" thickBot="1" x14ac:dyDescent="0.3">
      <c r="A16" s="475" t="s">
        <v>48</v>
      </c>
      <c r="B16" s="476"/>
      <c r="C16" s="476"/>
      <c r="D16" s="476"/>
      <c r="E16" s="476"/>
      <c r="F16" s="476"/>
      <c r="G16" s="476"/>
      <c r="H16" s="476"/>
      <c r="I16" s="476"/>
      <c r="J16" s="476"/>
      <c r="K16" s="476"/>
      <c r="L16" s="477"/>
    </row>
    <row r="17" spans="1:15" x14ac:dyDescent="0.25">
      <c r="A17" s="8" t="s">
        <v>7</v>
      </c>
      <c r="B17" s="86">
        <f t="shared" ref="B17:K17" si="8">SUM(B18:B22)</f>
        <v>34103302</v>
      </c>
      <c r="C17" s="86">
        <f t="shared" si="8"/>
        <v>72858206</v>
      </c>
      <c r="D17" s="86">
        <f t="shared" si="8"/>
        <v>84975680</v>
      </c>
      <c r="E17" s="86">
        <f t="shared" si="8"/>
        <v>111900378</v>
      </c>
      <c r="F17" s="86">
        <f t="shared" si="8"/>
        <v>213874358</v>
      </c>
      <c r="G17" s="86">
        <f t="shared" si="8"/>
        <v>277106263</v>
      </c>
      <c r="H17" s="86">
        <f t="shared" si="8"/>
        <v>95217766</v>
      </c>
      <c r="I17" s="86">
        <f t="shared" si="8"/>
        <v>100818549</v>
      </c>
      <c r="J17" s="86">
        <f t="shared" si="8"/>
        <v>109189089</v>
      </c>
      <c r="K17" s="86">
        <f t="shared" si="8"/>
        <v>111952422</v>
      </c>
      <c r="L17" s="9"/>
    </row>
    <row r="18" spans="1:15" x14ac:dyDescent="0.25">
      <c r="A18" s="10" t="s">
        <v>8</v>
      </c>
      <c r="B18" s="86">
        <f t="shared" ref="B18:K18" si="9">B30+B40+B50+B61+B73+B83+B95+B106+B116+B126+B136</f>
        <v>0</v>
      </c>
      <c r="C18" s="86">
        <f t="shared" si="9"/>
        <v>0</v>
      </c>
      <c r="D18" s="86">
        <f t="shared" si="9"/>
        <v>0</v>
      </c>
      <c r="E18" s="86">
        <f t="shared" si="9"/>
        <v>0</v>
      </c>
      <c r="F18" s="86">
        <f t="shared" si="9"/>
        <v>0</v>
      </c>
      <c r="G18" s="86">
        <f t="shared" si="9"/>
        <v>0</v>
      </c>
      <c r="H18" s="86">
        <f t="shared" si="9"/>
        <v>0</v>
      </c>
      <c r="I18" s="86">
        <f t="shared" si="9"/>
        <v>0</v>
      </c>
      <c r="J18" s="86">
        <f t="shared" si="9"/>
        <v>0</v>
      </c>
      <c r="K18" s="86">
        <f t="shared" si="9"/>
        <v>0</v>
      </c>
      <c r="L18" s="11"/>
    </row>
    <row r="19" spans="1:15" x14ac:dyDescent="0.25">
      <c r="A19" s="10" t="s">
        <v>9</v>
      </c>
      <c r="B19" s="86">
        <f t="shared" ref="B19:K19" si="10">B31+B41+B51+B62+B74+B84+B96+B107+B117+B127+B137</f>
        <v>0</v>
      </c>
      <c r="C19" s="86">
        <f t="shared" si="10"/>
        <v>0</v>
      </c>
      <c r="D19" s="86">
        <f t="shared" si="10"/>
        <v>0</v>
      </c>
      <c r="E19" s="86">
        <f t="shared" si="10"/>
        <v>0</v>
      </c>
      <c r="F19" s="86">
        <f t="shared" si="10"/>
        <v>0</v>
      </c>
      <c r="G19" s="86">
        <f t="shared" si="10"/>
        <v>0</v>
      </c>
      <c r="H19" s="86">
        <f t="shared" si="10"/>
        <v>0</v>
      </c>
      <c r="I19" s="86">
        <f t="shared" si="10"/>
        <v>0</v>
      </c>
      <c r="J19" s="86">
        <f t="shared" si="10"/>
        <v>0</v>
      </c>
      <c r="K19" s="86">
        <f t="shared" si="10"/>
        <v>0</v>
      </c>
      <c r="L19" s="11"/>
    </row>
    <row r="20" spans="1:15" ht="25.5" x14ac:dyDescent="0.25">
      <c r="A20" s="10" t="s">
        <v>10</v>
      </c>
      <c r="B20" s="86">
        <f t="shared" ref="B20:K20" si="11">B32+B42+B52+B63+B75+B85+B97+B108+B118+B128+B138</f>
        <v>0</v>
      </c>
      <c r="C20" s="86">
        <f t="shared" si="11"/>
        <v>0</v>
      </c>
      <c r="D20" s="86">
        <f t="shared" si="11"/>
        <v>0</v>
      </c>
      <c r="E20" s="86">
        <f t="shared" si="11"/>
        <v>0</v>
      </c>
      <c r="F20" s="86">
        <f t="shared" si="11"/>
        <v>0</v>
      </c>
      <c r="G20" s="86">
        <f t="shared" si="11"/>
        <v>0</v>
      </c>
      <c r="H20" s="86">
        <f t="shared" si="11"/>
        <v>0</v>
      </c>
      <c r="I20" s="86">
        <f t="shared" si="11"/>
        <v>0</v>
      </c>
      <c r="J20" s="86">
        <f t="shared" si="11"/>
        <v>0</v>
      </c>
      <c r="K20" s="86">
        <f t="shared" si="11"/>
        <v>0</v>
      </c>
      <c r="L20" s="11"/>
    </row>
    <row r="21" spans="1:15" ht="30" customHeight="1" x14ac:dyDescent="0.25">
      <c r="A21" s="10" t="s">
        <v>82</v>
      </c>
      <c r="B21" s="86">
        <f>B33+B43+B53+B64+B76+B86+B98+B109+B119+B129+B139</f>
        <v>910942</v>
      </c>
      <c r="C21" s="86">
        <f t="shared" ref="C21:K21" si="12">C33+C43+C53+C64+C76+C86+C98+C109+C119+C129+C139</f>
        <v>1722498</v>
      </c>
      <c r="D21" s="86">
        <f t="shared" si="12"/>
        <v>1983509</v>
      </c>
      <c r="E21" s="86">
        <f t="shared" si="12"/>
        <v>0</v>
      </c>
      <c r="F21" s="86">
        <f t="shared" si="12"/>
        <v>0</v>
      </c>
      <c r="G21" s="86">
        <f t="shared" si="12"/>
        <v>3106340</v>
      </c>
      <c r="H21" s="86">
        <f t="shared" si="12"/>
        <v>4173702</v>
      </c>
      <c r="I21" s="86">
        <f t="shared" si="12"/>
        <v>6274485</v>
      </c>
      <c r="J21" s="86">
        <f t="shared" si="12"/>
        <v>7645025</v>
      </c>
      <c r="K21" s="86">
        <f t="shared" si="12"/>
        <v>8408358</v>
      </c>
      <c r="L21" s="11"/>
    </row>
    <row r="22" spans="1:15" ht="25.5" x14ac:dyDescent="0.25">
      <c r="A22" s="12" t="s">
        <v>3</v>
      </c>
      <c r="B22" s="86">
        <f t="shared" ref="B22:K22" si="13">B34+B44+B54+B65+B77+B87+B99+B110+B120+B130+B140</f>
        <v>33192360</v>
      </c>
      <c r="C22" s="86">
        <f t="shared" si="13"/>
        <v>71135708</v>
      </c>
      <c r="D22" s="86">
        <f t="shared" si="13"/>
        <v>82992171</v>
      </c>
      <c r="E22" s="86">
        <f t="shared" si="13"/>
        <v>111900378</v>
      </c>
      <c r="F22" s="86">
        <f t="shared" si="13"/>
        <v>213874358</v>
      </c>
      <c r="G22" s="86">
        <f t="shared" si="13"/>
        <v>273999923</v>
      </c>
      <c r="H22" s="86">
        <f>H34+H44+H54+H65+H77+H87+H99+H110+H120+H130+H140</f>
        <v>91044064</v>
      </c>
      <c r="I22" s="86">
        <f t="shared" si="13"/>
        <v>94544064</v>
      </c>
      <c r="J22" s="86">
        <f t="shared" si="13"/>
        <v>101544064</v>
      </c>
      <c r="K22" s="86">
        <f t="shared" si="13"/>
        <v>103544064</v>
      </c>
      <c r="L22" s="11"/>
    </row>
    <row r="23" spans="1:15" x14ac:dyDescent="0.25">
      <c r="A23" s="10" t="s">
        <v>121</v>
      </c>
      <c r="B23" s="86"/>
      <c r="C23" s="86"/>
      <c r="D23" s="86"/>
      <c r="E23" s="86"/>
      <c r="F23" s="86"/>
      <c r="G23" s="86"/>
      <c r="H23" s="86"/>
      <c r="I23" s="86"/>
      <c r="J23" s="86"/>
      <c r="K23" s="86"/>
      <c r="L23" s="11"/>
    </row>
    <row r="24" spans="1:15" x14ac:dyDescent="0.25">
      <c r="A24" s="10" t="s">
        <v>6</v>
      </c>
      <c r="B24" s="86">
        <f>B36+B46+B56+B67+B79+B89+B101+B112+B122+B132+B142</f>
        <v>28420000</v>
      </c>
      <c r="C24" s="86">
        <f t="shared" ref="C24:K24" si="14">C36+C46+C56+C67+C79+C89+C101+C112+C122+C132+C142</f>
        <v>41044118</v>
      </c>
      <c r="D24" s="86">
        <f t="shared" si="14"/>
        <v>37183118</v>
      </c>
      <c r="E24" s="86">
        <f t="shared" si="14"/>
        <v>94533712</v>
      </c>
      <c r="F24" s="86">
        <f t="shared" si="14"/>
        <v>191207692</v>
      </c>
      <c r="G24" s="86">
        <f t="shared" si="14"/>
        <v>185845917</v>
      </c>
      <c r="H24" s="86">
        <f t="shared" si="14"/>
        <v>61044064</v>
      </c>
      <c r="I24" s="86">
        <f t="shared" si="14"/>
        <v>61544064</v>
      </c>
      <c r="J24" s="86">
        <f t="shared" si="14"/>
        <v>62544064</v>
      </c>
      <c r="K24" s="86">
        <f t="shared" si="14"/>
        <v>63044064</v>
      </c>
      <c r="L24" s="11"/>
    </row>
    <row r="25" spans="1:15" ht="61.5" customHeight="1" thickBot="1" x14ac:dyDescent="0.3">
      <c r="A25" s="10" t="s">
        <v>13</v>
      </c>
      <c r="B25" s="86">
        <f t="shared" ref="B25:K25" si="15">B37+B47+B57+B68+B80+B90+B102+B113+B123+B133+B143</f>
        <v>4772360</v>
      </c>
      <c r="C25" s="86">
        <f t="shared" si="15"/>
        <v>30091590</v>
      </c>
      <c r="D25" s="86">
        <f t="shared" si="15"/>
        <v>45809053</v>
      </c>
      <c r="E25" s="86">
        <f t="shared" si="15"/>
        <v>17366666</v>
      </c>
      <c r="F25" s="86">
        <f t="shared" si="15"/>
        <v>22666666</v>
      </c>
      <c r="G25" s="86">
        <f t="shared" si="15"/>
        <v>88154006</v>
      </c>
      <c r="H25" s="86">
        <f t="shared" si="15"/>
        <v>30000000</v>
      </c>
      <c r="I25" s="86">
        <f t="shared" si="15"/>
        <v>33000000</v>
      </c>
      <c r="J25" s="86">
        <f t="shared" si="15"/>
        <v>39000000</v>
      </c>
      <c r="K25" s="86">
        <f t="shared" si="15"/>
        <v>40500000</v>
      </c>
      <c r="L25" s="11"/>
    </row>
    <row r="26" spans="1:15" ht="15.75" thickBot="1" x14ac:dyDescent="0.3">
      <c r="A26" s="478" t="s">
        <v>11</v>
      </c>
      <c r="B26" s="478"/>
      <c r="C26" s="478"/>
      <c r="D26" s="478"/>
      <c r="E26" s="478"/>
      <c r="F26" s="478"/>
      <c r="G26" s="478"/>
      <c r="H26" s="478"/>
      <c r="I26" s="478"/>
      <c r="J26" s="478"/>
      <c r="K26" s="478"/>
      <c r="L26" s="478"/>
    </row>
    <row r="27" spans="1:15" ht="18.75" customHeight="1" thickBot="1" x14ac:dyDescent="0.3">
      <c r="A27" s="473" t="s">
        <v>12</v>
      </c>
      <c r="B27" s="473"/>
      <c r="C27" s="473"/>
      <c r="D27" s="473"/>
      <c r="E27" s="473"/>
      <c r="F27" s="473"/>
      <c r="G27" s="473"/>
      <c r="H27" s="473"/>
      <c r="I27" s="473"/>
      <c r="J27" s="473"/>
      <c r="K27" s="473"/>
      <c r="L27" s="473"/>
    </row>
    <row r="28" spans="1:15" ht="15.75" customHeight="1" thickBot="1" x14ac:dyDescent="0.3">
      <c r="A28" s="478" t="s">
        <v>76</v>
      </c>
      <c r="B28" s="478"/>
      <c r="C28" s="478"/>
      <c r="D28" s="478"/>
      <c r="E28" s="478"/>
      <c r="F28" s="478"/>
      <c r="G28" s="478"/>
      <c r="H28" s="478"/>
      <c r="I28" s="478"/>
      <c r="J28" s="478"/>
      <c r="K28" s="478"/>
      <c r="L28" s="478"/>
    </row>
    <row r="29" spans="1:15" x14ac:dyDescent="0.25">
      <c r="A29" s="97" t="s">
        <v>7</v>
      </c>
      <c r="B29" s="143">
        <f>B30+B31+B33+B32+B34</f>
        <v>5553420</v>
      </c>
      <c r="C29" s="143">
        <f t="shared" ref="C29:F29" si="16">C30+C31+C33+C32+C34</f>
        <v>33075456</v>
      </c>
      <c r="D29" s="143">
        <f t="shared" si="16"/>
        <v>51333397</v>
      </c>
      <c r="E29" s="143">
        <f t="shared" si="16"/>
        <v>0</v>
      </c>
      <c r="F29" s="143">
        <f t="shared" si="16"/>
        <v>0</v>
      </c>
      <c r="G29" s="143">
        <f>G30+G31+G33+G32+G34</f>
        <v>71552745</v>
      </c>
      <c r="H29" s="143">
        <f t="shared" ref="H29:K29" si="17">H30+H31+H33+H32+H34</f>
        <v>14000000</v>
      </c>
      <c r="I29" s="143">
        <f t="shared" si="17"/>
        <v>16000000</v>
      </c>
      <c r="J29" s="143">
        <f t="shared" si="17"/>
        <v>20000000</v>
      </c>
      <c r="K29" s="143">
        <f t="shared" si="17"/>
        <v>22000000</v>
      </c>
      <c r="L29" s="61"/>
      <c r="N29" s="130"/>
      <c r="O29" s="131"/>
    </row>
    <row r="30" spans="1:15" x14ac:dyDescent="0.25">
      <c r="A30" s="1" t="s">
        <v>8</v>
      </c>
      <c r="B30" s="44">
        <v>0</v>
      </c>
      <c r="C30" s="44">
        <v>0</v>
      </c>
      <c r="D30" s="44">
        <v>0</v>
      </c>
      <c r="E30" s="44">
        <v>0</v>
      </c>
      <c r="F30" s="44">
        <v>0</v>
      </c>
      <c r="G30" s="44">
        <v>0</v>
      </c>
      <c r="H30" s="57">
        <v>0</v>
      </c>
      <c r="I30" s="57">
        <v>0</v>
      </c>
      <c r="J30" s="57">
        <v>0</v>
      </c>
      <c r="K30" s="57">
        <v>0</v>
      </c>
      <c r="L30" s="55"/>
      <c r="N30" s="132"/>
      <c r="O30" s="131"/>
    </row>
    <row r="31" spans="1:15" x14ac:dyDescent="0.25">
      <c r="A31" s="33" t="s">
        <v>84</v>
      </c>
      <c r="B31" s="57">
        <v>0</v>
      </c>
      <c r="C31" s="57">
        <v>0</v>
      </c>
      <c r="D31" s="57">
        <v>0</v>
      </c>
      <c r="E31" s="57">
        <v>0</v>
      </c>
      <c r="F31" s="57">
        <v>0</v>
      </c>
      <c r="G31" s="57">
        <v>0</v>
      </c>
      <c r="H31" s="57">
        <v>0</v>
      </c>
      <c r="I31" s="57">
        <v>0</v>
      </c>
      <c r="J31" s="57">
        <v>0</v>
      </c>
      <c r="K31" s="57">
        <v>0</v>
      </c>
      <c r="L31" s="56"/>
      <c r="N31" s="132"/>
      <c r="O31" s="54"/>
    </row>
    <row r="32" spans="1:15" ht="25.5" x14ac:dyDescent="0.25">
      <c r="A32" s="1" t="s">
        <v>10</v>
      </c>
      <c r="B32" s="44">
        <v>0</v>
      </c>
      <c r="C32" s="44">
        <v>0</v>
      </c>
      <c r="D32" s="44">
        <v>0</v>
      </c>
      <c r="E32" s="44">
        <v>0</v>
      </c>
      <c r="F32" s="44">
        <v>0</v>
      </c>
      <c r="G32" s="44">
        <v>0</v>
      </c>
      <c r="H32" s="57">
        <v>0</v>
      </c>
      <c r="I32" s="57">
        <v>0</v>
      </c>
      <c r="J32" s="57">
        <v>0</v>
      </c>
      <c r="K32" s="57">
        <v>0</v>
      </c>
      <c r="L32" s="56"/>
      <c r="N32" s="132"/>
      <c r="O32" s="54"/>
    </row>
    <row r="33" spans="1:15" ht="25.5" x14ac:dyDescent="0.25">
      <c r="A33" s="1" t="s">
        <v>83</v>
      </c>
      <c r="B33" s="44">
        <v>833013</v>
      </c>
      <c r="C33" s="44">
        <v>1256318</v>
      </c>
      <c r="D33" s="44">
        <v>1220010</v>
      </c>
      <c r="E33" s="44">
        <v>0</v>
      </c>
      <c r="F33" s="44">
        <v>0</v>
      </c>
      <c r="G33" s="44">
        <v>440659</v>
      </c>
      <c r="H33" s="57">
        <v>0</v>
      </c>
      <c r="I33" s="57">
        <v>0</v>
      </c>
      <c r="J33" s="57">
        <v>0</v>
      </c>
      <c r="K33" s="57">
        <v>0</v>
      </c>
      <c r="L33" s="56"/>
    </row>
    <row r="34" spans="1:15" ht="25.5" x14ac:dyDescent="0.25">
      <c r="A34" s="2" t="s">
        <v>3</v>
      </c>
      <c r="B34" s="45">
        <f>B36+B37</f>
        <v>4720407</v>
      </c>
      <c r="C34" s="45">
        <f>C36+C37</f>
        <v>31819138</v>
      </c>
      <c r="D34" s="45">
        <f>D36+D37</f>
        <v>50113387</v>
      </c>
      <c r="E34" s="45">
        <v>0</v>
      </c>
      <c r="F34" s="45">
        <v>0</v>
      </c>
      <c r="G34" s="45">
        <f>G36+G37</f>
        <v>71112086</v>
      </c>
      <c r="H34" s="45">
        <f t="shared" ref="H34:K34" si="18">H36+H37</f>
        <v>14000000</v>
      </c>
      <c r="I34" s="45">
        <f t="shared" si="18"/>
        <v>16000000</v>
      </c>
      <c r="J34" s="45">
        <f t="shared" si="18"/>
        <v>20000000</v>
      </c>
      <c r="K34" s="45">
        <f t="shared" si="18"/>
        <v>22000000</v>
      </c>
      <c r="L34" s="4"/>
    </row>
    <row r="35" spans="1:15" x14ac:dyDescent="0.25">
      <c r="A35" s="1" t="s">
        <v>121</v>
      </c>
      <c r="B35" s="44"/>
      <c r="C35" s="44"/>
      <c r="D35" s="44"/>
      <c r="E35" s="44"/>
      <c r="F35" s="44"/>
      <c r="G35" s="44"/>
      <c r="H35" s="57"/>
      <c r="I35" s="57"/>
      <c r="J35" s="57"/>
      <c r="K35" s="80"/>
      <c r="L35" s="4"/>
    </row>
    <row r="36" spans="1:15" x14ac:dyDescent="0.25">
      <c r="A36" s="1" t="s">
        <v>6</v>
      </c>
      <c r="B36" s="44">
        <v>0</v>
      </c>
      <c r="C36" s="44">
        <v>3705000</v>
      </c>
      <c r="D36" s="44">
        <v>6480000</v>
      </c>
      <c r="E36" s="44">
        <v>0</v>
      </c>
      <c r="F36" s="44">
        <v>0</v>
      </c>
      <c r="G36" s="44">
        <v>11092500</v>
      </c>
      <c r="H36" s="57">
        <v>3500000</v>
      </c>
      <c r="I36" s="57">
        <v>4000000</v>
      </c>
      <c r="J36" s="57">
        <v>5000000</v>
      </c>
      <c r="K36" s="57">
        <v>5500000</v>
      </c>
      <c r="L36" s="4"/>
    </row>
    <row r="37" spans="1:15" ht="61.5" customHeight="1" thickBot="1" x14ac:dyDescent="0.3">
      <c r="A37" s="1" t="s">
        <v>13</v>
      </c>
      <c r="B37" s="44">
        <v>4720407</v>
      </c>
      <c r="C37" s="44">
        <v>28114138</v>
      </c>
      <c r="D37" s="44">
        <v>43633387</v>
      </c>
      <c r="E37" s="44">
        <v>0</v>
      </c>
      <c r="F37" s="44">
        <v>0</v>
      </c>
      <c r="G37" s="44">
        <v>60019586</v>
      </c>
      <c r="H37" s="57">
        <v>10500000</v>
      </c>
      <c r="I37" s="57">
        <v>12000000</v>
      </c>
      <c r="J37" s="57">
        <v>15000000</v>
      </c>
      <c r="K37" s="57">
        <v>16500000</v>
      </c>
      <c r="L37" s="4"/>
    </row>
    <row r="38" spans="1:15" ht="15.75" customHeight="1" thickBot="1" x14ac:dyDescent="0.3">
      <c r="A38" s="469" t="s">
        <v>14</v>
      </c>
      <c r="B38" s="469"/>
      <c r="C38" s="469"/>
      <c r="D38" s="469"/>
      <c r="E38" s="469"/>
      <c r="F38" s="469"/>
      <c r="G38" s="469"/>
      <c r="H38" s="469"/>
      <c r="I38" s="469"/>
      <c r="J38" s="469"/>
      <c r="K38" s="469"/>
      <c r="L38" s="469"/>
    </row>
    <row r="39" spans="1:15" ht="19.5" customHeight="1" x14ac:dyDescent="0.25">
      <c r="A39" s="3" t="s">
        <v>7</v>
      </c>
      <c r="B39" s="42">
        <f>B40+B41+B42+B44</f>
        <v>0</v>
      </c>
      <c r="C39" s="42">
        <f>C40+C41+C42+C44</f>
        <v>0</v>
      </c>
      <c r="D39" s="42">
        <f>D40+D41+D42+D44</f>
        <v>0</v>
      </c>
      <c r="E39" s="42">
        <f>E40+E41+E42+E44</f>
        <v>0</v>
      </c>
      <c r="F39" s="42">
        <f>F40+F41+F42+F44</f>
        <v>0</v>
      </c>
      <c r="G39" s="43">
        <f>G40+G41+G43+G44</f>
        <v>764051</v>
      </c>
      <c r="H39" s="43">
        <f>H40+H41+H43+H44</f>
        <v>1673702</v>
      </c>
      <c r="I39" s="43">
        <f>I40+I41+I43+I44</f>
        <v>3274485</v>
      </c>
      <c r="J39" s="43">
        <f>J40+J41+J43+J44</f>
        <v>3645025</v>
      </c>
      <c r="K39" s="43">
        <f>K40+K41+K43+K44</f>
        <v>4408358</v>
      </c>
      <c r="L39" s="60"/>
      <c r="O39" s="54"/>
    </row>
    <row r="40" spans="1:15" x14ac:dyDescent="0.25">
      <c r="A40" s="1" t="s">
        <v>8</v>
      </c>
      <c r="B40" s="39">
        <v>0</v>
      </c>
      <c r="C40" s="39">
        <v>0</v>
      </c>
      <c r="D40" s="39">
        <v>0</v>
      </c>
      <c r="E40" s="39">
        <v>0</v>
      </c>
      <c r="F40" s="39">
        <v>0</v>
      </c>
      <c r="G40" s="44">
        <v>0</v>
      </c>
      <c r="H40" s="44">
        <v>0</v>
      </c>
      <c r="I40" s="44">
        <v>0</v>
      </c>
      <c r="J40" s="44">
        <v>0</v>
      </c>
      <c r="K40" s="44">
        <v>0</v>
      </c>
      <c r="L40" s="4"/>
    </row>
    <row r="41" spans="1:15" x14ac:dyDescent="0.25">
      <c r="A41" s="1" t="s">
        <v>9</v>
      </c>
      <c r="B41" s="39">
        <v>0</v>
      </c>
      <c r="C41" s="39">
        <v>0</v>
      </c>
      <c r="D41" s="39">
        <v>0</v>
      </c>
      <c r="E41" s="39">
        <v>0</v>
      </c>
      <c r="F41" s="39">
        <v>0</v>
      </c>
      <c r="G41" s="44">
        <v>0</v>
      </c>
      <c r="H41" s="44">
        <v>0</v>
      </c>
      <c r="I41" s="44">
        <v>0</v>
      </c>
      <c r="J41" s="44">
        <v>0</v>
      </c>
      <c r="K41" s="44">
        <v>0</v>
      </c>
      <c r="L41" s="4"/>
    </row>
    <row r="42" spans="1:15" ht="25.5" x14ac:dyDescent="0.25">
      <c r="A42" s="33" t="s">
        <v>10</v>
      </c>
      <c r="B42" s="58">
        <v>0</v>
      </c>
      <c r="C42" s="58">
        <v>0</v>
      </c>
      <c r="D42" s="58">
        <v>0</v>
      </c>
      <c r="E42" s="58">
        <v>0</v>
      </c>
      <c r="F42" s="58">
        <v>0</v>
      </c>
      <c r="G42" s="85">
        <v>0</v>
      </c>
      <c r="H42" s="85">
        <v>0</v>
      </c>
      <c r="I42" s="85">
        <v>0</v>
      </c>
      <c r="J42" s="85">
        <v>0</v>
      </c>
      <c r="K42" s="85">
        <v>0</v>
      </c>
      <c r="L42" s="4"/>
    </row>
    <row r="43" spans="1:15" ht="25.5" x14ac:dyDescent="0.25">
      <c r="A43" s="1" t="s">
        <v>85</v>
      </c>
      <c r="B43" s="58">
        <v>0</v>
      </c>
      <c r="C43" s="58">
        <v>0</v>
      </c>
      <c r="D43" s="58">
        <v>0</v>
      </c>
      <c r="E43" s="58">
        <v>0</v>
      </c>
      <c r="F43" s="58">
        <v>0</v>
      </c>
      <c r="G43" s="57">
        <v>764051</v>
      </c>
      <c r="H43" s="57">
        <v>1673702</v>
      </c>
      <c r="I43" s="57">
        <v>3274485</v>
      </c>
      <c r="J43" s="57">
        <v>3645025</v>
      </c>
      <c r="K43" s="57">
        <v>4408358</v>
      </c>
      <c r="L43" s="4"/>
    </row>
    <row r="44" spans="1:15" ht="25.5" x14ac:dyDescent="0.25">
      <c r="A44" s="2" t="s">
        <v>3</v>
      </c>
      <c r="B44" s="40">
        <f>B46+B47</f>
        <v>0</v>
      </c>
      <c r="C44" s="40">
        <f t="shared" ref="C44:K44" si="19">C46+C47</f>
        <v>0</v>
      </c>
      <c r="D44" s="40">
        <f t="shared" si="19"/>
        <v>0</v>
      </c>
      <c r="E44" s="40">
        <f t="shared" si="19"/>
        <v>0</v>
      </c>
      <c r="F44" s="40">
        <f t="shared" si="19"/>
        <v>0</v>
      </c>
      <c r="G44" s="45">
        <f t="shared" si="19"/>
        <v>0</v>
      </c>
      <c r="H44" s="45">
        <f t="shared" si="19"/>
        <v>0</v>
      </c>
      <c r="I44" s="45">
        <f t="shared" si="19"/>
        <v>0</v>
      </c>
      <c r="J44" s="45">
        <f t="shared" si="19"/>
        <v>0</v>
      </c>
      <c r="K44" s="45">
        <f t="shared" si="19"/>
        <v>0</v>
      </c>
      <c r="L44" s="4"/>
    </row>
    <row r="45" spans="1:15" x14ac:dyDescent="0.25">
      <c r="A45" s="1" t="s">
        <v>121</v>
      </c>
      <c r="B45" s="39"/>
      <c r="C45" s="39"/>
      <c r="D45" s="39"/>
      <c r="E45" s="39"/>
      <c r="F45" s="39"/>
      <c r="G45" s="39"/>
      <c r="H45" s="39"/>
      <c r="I45" s="39"/>
      <c r="J45" s="39"/>
      <c r="K45" s="39"/>
      <c r="L45" s="4"/>
    </row>
    <row r="46" spans="1:15" x14ac:dyDescent="0.25">
      <c r="A46" s="1" t="s">
        <v>6</v>
      </c>
      <c r="B46" s="39">
        <v>0</v>
      </c>
      <c r="C46" s="39">
        <v>0</v>
      </c>
      <c r="D46" s="39">
        <v>0</v>
      </c>
      <c r="E46" s="39">
        <v>0</v>
      </c>
      <c r="F46" s="39">
        <v>0</v>
      </c>
      <c r="G46" s="39">
        <v>0</v>
      </c>
      <c r="H46" s="39">
        <v>0</v>
      </c>
      <c r="I46" s="39">
        <v>0</v>
      </c>
      <c r="J46" s="39">
        <v>0</v>
      </c>
      <c r="K46" s="39">
        <v>0</v>
      </c>
      <c r="L46" s="4"/>
    </row>
    <row r="47" spans="1:15" ht="65.25" customHeight="1" thickBot="1" x14ac:dyDescent="0.3">
      <c r="A47" s="1" t="s">
        <v>13</v>
      </c>
      <c r="B47" s="39">
        <v>0</v>
      </c>
      <c r="C47" s="39">
        <v>0</v>
      </c>
      <c r="D47" s="39">
        <v>0</v>
      </c>
      <c r="E47" s="39">
        <v>0</v>
      </c>
      <c r="F47" s="39">
        <v>0</v>
      </c>
      <c r="G47" s="39">
        <v>0</v>
      </c>
      <c r="H47" s="39">
        <v>0</v>
      </c>
      <c r="I47" s="39">
        <v>0</v>
      </c>
      <c r="J47" s="39">
        <v>0</v>
      </c>
      <c r="K47" s="39">
        <v>0</v>
      </c>
      <c r="L47" s="4"/>
    </row>
    <row r="48" spans="1:15" ht="26.25" customHeight="1" thickBot="1" x14ac:dyDescent="0.3">
      <c r="A48" s="470" t="s">
        <v>141</v>
      </c>
      <c r="B48" s="470"/>
      <c r="C48" s="470"/>
      <c r="D48" s="470"/>
      <c r="E48" s="470"/>
      <c r="F48" s="470"/>
      <c r="G48" s="470"/>
      <c r="H48" s="470"/>
      <c r="I48" s="470"/>
      <c r="J48" s="470"/>
      <c r="K48" s="470"/>
      <c r="L48" s="470"/>
    </row>
    <row r="49" spans="1:15" ht="18.75" customHeight="1" x14ac:dyDescent="0.25">
      <c r="A49" s="32" t="s">
        <v>7</v>
      </c>
      <c r="B49" s="77">
        <f t="shared" ref="B49:K49" si="20">B50+B51+B52+B54</f>
        <v>0</v>
      </c>
      <c r="C49" s="77">
        <f t="shared" si="20"/>
        <v>0</v>
      </c>
      <c r="D49" s="77">
        <f t="shared" si="20"/>
        <v>0</v>
      </c>
      <c r="E49" s="77">
        <f t="shared" si="20"/>
        <v>363000</v>
      </c>
      <c r="F49" s="77">
        <f t="shared" si="20"/>
        <v>1210000</v>
      </c>
      <c r="G49" s="77">
        <f t="shared" si="20"/>
        <v>2057000</v>
      </c>
      <c r="H49" s="77">
        <f t="shared" si="20"/>
        <v>0</v>
      </c>
      <c r="I49" s="77">
        <f t="shared" si="20"/>
        <v>0</v>
      </c>
      <c r="J49" s="77">
        <f t="shared" si="20"/>
        <v>0</v>
      </c>
      <c r="K49" s="77">
        <f t="shared" si="20"/>
        <v>0</v>
      </c>
      <c r="L49" s="479" t="s">
        <v>135</v>
      </c>
      <c r="N49" s="26"/>
    </row>
    <row r="50" spans="1:15" x14ac:dyDescent="0.25">
      <c r="A50" s="33" t="s">
        <v>8</v>
      </c>
      <c r="B50" s="57">
        <v>0</v>
      </c>
      <c r="C50" s="57">
        <v>0</v>
      </c>
      <c r="D50" s="57">
        <v>0</v>
      </c>
      <c r="E50" s="57">
        <v>0</v>
      </c>
      <c r="F50" s="57">
        <v>0</v>
      </c>
      <c r="G50" s="57">
        <v>0</v>
      </c>
      <c r="H50" s="57">
        <v>0</v>
      </c>
      <c r="I50" s="57">
        <v>0</v>
      </c>
      <c r="J50" s="57">
        <v>0</v>
      </c>
      <c r="K50" s="57">
        <v>0</v>
      </c>
      <c r="L50" s="480"/>
    </row>
    <row r="51" spans="1:15" x14ac:dyDescent="0.25">
      <c r="A51" s="33" t="s">
        <v>9</v>
      </c>
      <c r="B51" s="57">
        <v>0</v>
      </c>
      <c r="C51" s="57">
        <v>0</v>
      </c>
      <c r="D51" s="57">
        <v>0</v>
      </c>
      <c r="E51" s="57">
        <v>0</v>
      </c>
      <c r="F51" s="57">
        <v>0</v>
      </c>
      <c r="G51" s="57">
        <v>0</v>
      </c>
      <c r="H51" s="57">
        <v>0</v>
      </c>
      <c r="I51" s="57">
        <v>0</v>
      </c>
      <c r="J51" s="57">
        <v>0</v>
      </c>
      <c r="K51" s="57">
        <v>0</v>
      </c>
      <c r="L51" s="480"/>
    </row>
    <row r="52" spans="1:15" ht="25.5" x14ac:dyDescent="0.25">
      <c r="A52" s="33" t="s">
        <v>10</v>
      </c>
      <c r="B52" s="57">
        <v>0</v>
      </c>
      <c r="C52" s="57">
        <v>0</v>
      </c>
      <c r="D52" s="57">
        <v>0</v>
      </c>
      <c r="E52" s="57">
        <v>0</v>
      </c>
      <c r="F52" s="57">
        <v>0</v>
      </c>
      <c r="G52" s="57">
        <v>0</v>
      </c>
      <c r="H52" s="57">
        <v>0</v>
      </c>
      <c r="I52" s="57">
        <v>0</v>
      </c>
      <c r="J52" s="57">
        <v>0</v>
      </c>
      <c r="K52" s="57">
        <v>0</v>
      </c>
      <c r="L52" s="480"/>
    </row>
    <row r="53" spans="1:15" ht="29.25" customHeight="1" x14ac:dyDescent="0.25">
      <c r="A53" s="172" t="s">
        <v>115</v>
      </c>
      <c r="B53" s="57">
        <v>0</v>
      </c>
      <c r="C53" s="57">
        <v>0</v>
      </c>
      <c r="D53" s="57">
        <v>0</v>
      </c>
      <c r="E53" s="57">
        <v>0</v>
      </c>
      <c r="F53" s="57">
        <v>0</v>
      </c>
      <c r="G53" s="57">
        <v>0</v>
      </c>
      <c r="H53" s="57">
        <v>0</v>
      </c>
      <c r="I53" s="57">
        <v>0</v>
      </c>
      <c r="J53" s="57">
        <v>0</v>
      </c>
      <c r="K53" s="57">
        <v>0</v>
      </c>
      <c r="L53" s="480"/>
    </row>
    <row r="54" spans="1:15" ht="48.75" customHeight="1" x14ac:dyDescent="0.25">
      <c r="A54" s="35" t="s">
        <v>3</v>
      </c>
      <c r="B54" s="78">
        <f>B56+B57</f>
        <v>0</v>
      </c>
      <c r="C54" s="78">
        <f t="shared" ref="C54:K54" si="21">C56+C57</f>
        <v>0</v>
      </c>
      <c r="D54" s="78">
        <f>D56+D57</f>
        <v>0</v>
      </c>
      <c r="E54" s="78">
        <f>E56+E57</f>
        <v>363000</v>
      </c>
      <c r="F54" s="78">
        <f t="shared" si="21"/>
        <v>1210000</v>
      </c>
      <c r="G54" s="78">
        <f t="shared" si="21"/>
        <v>2057000</v>
      </c>
      <c r="H54" s="78">
        <f t="shared" si="21"/>
        <v>0</v>
      </c>
      <c r="I54" s="78">
        <f t="shared" si="21"/>
        <v>0</v>
      </c>
      <c r="J54" s="78">
        <f t="shared" si="21"/>
        <v>0</v>
      </c>
      <c r="K54" s="78">
        <f t="shared" si="21"/>
        <v>0</v>
      </c>
      <c r="L54" s="480"/>
    </row>
    <row r="55" spans="1:15" ht="39.75" customHeight="1" x14ac:dyDescent="0.25">
      <c r="A55" s="33" t="s">
        <v>121</v>
      </c>
      <c r="B55" s="57"/>
      <c r="C55" s="57"/>
      <c r="D55" s="57"/>
      <c r="E55" s="57"/>
      <c r="F55" s="57"/>
      <c r="G55" s="57"/>
      <c r="H55" s="57"/>
      <c r="I55" s="57"/>
      <c r="J55" s="57"/>
      <c r="K55" s="80"/>
      <c r="L55" s="480"/>
    </row>
    <row r="56" spans="1:15" ht="37.5" customHeight="1" x14ac:dyDescent="0.25">
      <c r="A56" s="33" t="s">
        <v>6</v>
      </c>
      <c r="B56" s="57">
        <v>0</v>
      </c>
      <c r="C56" s="57">
        <v>0</v>
      </c>
      <c r="D56" s="57">
        <v>0</v>
      </c>
      <c r="E56" s="57">
        <f>E57*0.21</f>
        <v>63000</v>
      </c>
      <c r="F56" s="57">
        <f t="shared" ref="F56:G56" si="22">F57*0.21</f>
        <v>210000</v>
      </c>
      <c r="G56" s="57">
        <f t="shared" si="22"/>
        <v>357000</v>
      </c>
      <c r="H56" s="57">
        <v>0</v>
      </c>
      <c r="I56" s="57">
        <v>0</v>
      </c>
      <c r="J56" s="57">
        <v>0</v>
      </c>
      <c r="K56" s="80">
        <v>0</v>
      </c>
      <c r="L56" s="480"/>
    </row>
    <row r="57" spans="1:15" ht="90" customHeight="1" thickBot="1" x14ac:dyDescent="0.3">
      <c r="A57" s="33" t="s">
        <v>13</v>
      </c>
      <c r="B57" s="57">
        <v>0</v>
      </c>
      <c r="C57" s="57">
        <v>0</v>
      </c>
      <c r="D57" s="57">
        <v>0</v>
      </c>
      <c r="E57" s="57">
        <f>300000</f>
        <v>300000</v>
      </c>
      <c r="F57" s="57">
        <f>1000000</f>
        <v>1000000</v>
      </c>
      <c r="G57" s="57">
        <v>1700000</v>
      </c>
      <c r="H57" s="57">
        <v>0</v>
      </c>
      <c r="I57" s="57">
        <v>0</v>
      </c>
      <c r="J57" s="57">
        <v>0</v>
      </c>
      <c r="K57" s="80">
        <v>0</v>
      </c>
      <c r="L57" s="481"/>
    </row>
    <row r="58" spans="1:15" ht="15.75" thickBot="1" x14ac:dyDescent="0.3">
      <c r="A58" s="474" t="s">
        <v>15</v>
      </c>
      <c r="B58" s="474"/>
      <c r="C58" s="474"/>
      <c r="D58" s="474"/>
      <c r="E58" s="474"/>
      <c r="F58" s="474"/>
      <c r="G58" s="474"/>
      <c r="H58" s="474"/>
      <c r="I58" s="474"/>
      <c r="J58" s="474"/>
      <c r="K58" s="474"/>
      <c r="L58" s="474"/>
    </row>
    <row r="59" spans="1:15" ht="24" customHeight="1" thickBot="1" x14ac:dyDescent="0.3">
      <c r="A59" s="474" t="s">
        <v>16</v>
      </c>
      <c r="B59" s="474"/>
      <c r="C59" s="474"/>
      <c r="D59" s="474"/>
      <c r="E59" s="474"/>
      <c r="F59" s="474"/>
      <c r="G59" s="474"/>
      <c r="H59" s="474"/>
      <c r="I59" s="474"/>
      <c r="J59" s="474"/>
      <c r="K59" s="474"/>
      <c r="L59" s="474"/>
    </row>
    <row r="60" spans="1:15" x14ac:dyDescent="0.25">
      <c r="A60" s="3" t="s">
        <v>7</v>
      </c>
      <c r="B60" s="87">
        <f>B61+B64+B63+B65</f>
        <v>129882</v>
      </c>
      <c r="C60" s="87">
        <f>C61+C64+C65+C63+N65</f>
        <v>776966</v>
      </c>
      <c r="D60" s="87">
        <f>D61+D64+D63+D65</f>
        <v>1272499</v>
      </c>
      <c r="E60" s="168">
        <f>E61+E64+E63+E65</f>
        <v>0</v>
      </c>
      <c r="F60" s="168">
        <f>F61+F64+F63+F65</f>
        <v>0</v>
      </c>
      <c r="G60" s="87">
        <v>6669384</v>
      </c>
      <c r="H60" s="167">
        <v>10000000</v>
      </c>
      <c r="I60" s="167">
        <v>12000000</v>
      </c>
      <c r="J60" s="167">
        <v>16000000</v>
      </c>
      <c r="K60" s="167">
        <v>16000000</v>
      </c>
      <c r="L60" s="82"/>
      <c r="O60" s="54"/>
    </row>
    <row r="61" spans="1:15" x14ac:dyDescent="0.25">
      <c r="A61" s="1" t="s">
        <v>8</v>
      </c>
      <c r="B61" s="44">
        <v>0</v>
      </c>
      <c r="C61" s="44">
        <v>0</v>
      </c>
      <c r="D61" s="44">
        <v>0</v>
      </c>
      <c r="E61" s="44">
        <v>0</v>
      </c>
      <c r="F61" s="44">
        <v>0</v>
      </c>
      <c r="G61" s="44">
        <v>0</v>
      </c>
      <c r="H61" s="57">
        <v>0</v>
      </c>
      <c r="I61" s="57">
        <v>0</v>
      </c>
      <c r="J61" s="57">
        <v>0</v>
      </c>
      <c r="K61" s="57">
        <v>0</v>
      </c>
      <c r="L61" s="4"/>
      <c r="O61" s="54"/>
    </row>
    <row r="62" spans="1:15" x14ac:dyDescent="0.25">
      <c r="A62" s="33" t="s">
        <v>9</v>
      </c>
      <c r="B62" s="59">
        <v>0</v>
      </c>
      <c r="C62" s="59">
        <v>0</v>
      </c>
      <c r="D62" s="59">
        <v>0</v>
      </c>
      <c r="E62" s="59">
        <v>0</v>
      </c>
      <c r="F62" s="59">
        <v>0</v>
      </c>
      <c r="G62" s="59">
        <v>0</v>
      </c>
      <c r="H62" s="57">
        <v>0</v>
      </c>
      <c r="I62" s="57">
        <v>0</v>
      </c>
      <c r="J62" s="57">
        <v>0</v>
      </c>
      <c r="K62" s="57">
        <v>0</v>
      </c>
      <c r="L62" s="4"/>
    </row>
    <row r="63" spans="1:15" ht="25.5" x14ac:dyDescent="0.25">
      <c r="A63" s="1" t="s">
        <v>10</v>
      </c>
      <c r="B63" s="44">
        <v>0</v>
      </c>
      <c r="C63" s="44">
        <v>0</v>
      </c>
      <c r="D63" s="44">
        <v>0</v>
      </c>
      <c r="E63" s="44">
        <v>0</v>
      </c>
      <c r="F63" s="44">
        <v>0</v>
      </c>
      <c r="G63" s="44">
        <v>0</v>
      </c>
      <c r="H63" s="57">
        <v>0</v>
      </c>
      <c r="I63" s="57">
        <v>0</v>
      </c>
      <c r="J63" s="57">
        <v>0</v>
      </c>
      <c r="K63" s="57">
        <v>0</v>
      </c>
      <c r="L63" s="4"/>
    </row>
    <row r="64" spans="1:15" ht="25.5" x14ac:dyDescent="0.25">
      <c r="A64" s="1" t="s">
        <v>83</v>
      </c>
      <c r="B64" s="57">
        <v>77929</v>
      </c>
      <c r="C64" s="57">
        <v>466180</v>
      </c>
      <c r="D64" s="57">
        <v>763499</v>
      </c>
      <c r="E64" s="57">
        <v>0</v>
      </c>
      <c r="F64" s="57">
        <v>0</v>
      </c>
      <c r="G64" s="57">
        <v>1901630</v>
      </c>
      <c r="H64" s="57">
        <v>2500000</v>
      </c>
      <c r="I64" s="57">
        <v>3000000</v>
      </c>
      <c r="J64" s="57">
        <v>4000000</v>
      </c>
      <c r="K64" s="57">
        <v>4000000</v>
      </c>
      <c r="L64" s="4"/>
    </row>
    <row r="65" spans="1:12" ht="25.5" x14ac:dyDescent="0.25">
      <c r="A65" s="2" t="s">
        <v>3</v>
      </c>
      <c r="B65" s="45">
        <f>B67+B68</f>
        <v>51953</v>
      </c>
      <c r="C65" s="45">
        <f t="shared" ref="C65:F65" si="23">C67+C68</f>
        <v>310786</v>
      </c>
      <c r="D65" s="45">
        <f t="shared" si="23"/>
        <v>509000</v>
      </c>
      <c r="E65" s="45">
        <f t="shared" si="23"/>
        <v>0</v>
      </c>
      <c r="F65" s="45">
        <f t="shared" si="23"/>
        <v>0</v>
      </c>
      <c r="G65" s="45">
        <v>4767754</v>
      </c>
      <c r="H65" s="78">
        <v>7500000</v>
      </c>
      <c r="I65" s="78">
        <v>9000000</v>
      </c>
      <c r="J65" s="78">
        <v>12000000</v>
      </c>
      <c r="K65" s="78">
        <v>12000000</v>
      </c>
      <c r="L65" s="4"/>
    </row>
    <row r="66" spans="1:12" x14ac:dyDescent="0.25">
      <c r="A66" s="1" t="s">
        <v>121</v>
      </c>
      <c r="B66" s="44"/>
      <c r="C66" s="44"/>
      <c r="D66" s="44"/>
      <c r="E66" s="44"/>
      <c r="F66" s="44"/>
      <c r="G66" s="44"/>
      <c r="H66" s="57"/>
      <c r="I66" s="57"/>
      <c r="J66" s="57"/>
      <c r="K66" s="80"/>
      <c r="L66" s="4"/>
    </row>
    <row r="67" spans="1:12" x14ac:dyDescent="0.25">
      <c r="A67" s="1" t="s">
        <v>6</v>
      </c>
      <c r="B67" s="44">
        <v>0</v>
      </c>
      <c r="C67" s="44">
        <v>0</v>
      </c>
      <c r="D67" s="44">
        <v>0</v>
      </c>
      <c r="E67" s="44">
        <v>0</v>
      </c>
      <c r="F67" s="44">
        <v>0</v>
      </c>
      <c r="G67" s="44">
        <v>0</v>
      </c>
      <c r="H67" s="57">
        <v>0</v>
      </c>
      <c r="I67" s="57">
        <v>0</v>
      </c>
      <c r="J67" s="57">
        <v>0</v>
      </c>
      <c r="K67" s="57">
        <v>0</v>
      </c>
      <c r="L67" s="4"/>
    </row>
    <row r="68" spans="1:12" ht="65.25" customHeight="1" thickBot="1" x14ac:dyDescent="0.3">
      <c r="A68" s="1" t="s">
        <v>13</v>
      </c>
      <c r="B68" s="44">
        <v>51953</v>
      </c>
      <c r="C68" s="44">
        <v>310786</v>
      </c>
      <c r="D68" s="44">
        <v>509000</v>
      </c>
      <c r="E68" s="44">
        <v>0</v>
      </c>
      <c r="F68" s="44">
        <v>0</v>
      </c>
      <c r="G68" s="44">
        <v>4767754</v>
      </c>
      <c r="H68" s="57">
        <v>7500000</v>
      </c>
      <c r="I68" s="57">
        <v>9000000</v>
      </c>
      <c r="J68" s="57">
        <v>12000000</v>
      </c>
      <c r="K68" s="57">
        <v>12000000</v>
      </c>
      <c r="L68" s="4"/>
    </row>
    <row r="69" spans="1:12" ht="15.75" thickBot="1" x14ac:dyDescent="0.3">
      <c r="A69" s="483" t="s">
        <v>17</v>
      </c>
      <c r="B69" s="484"/>
      <c r="C69" s="484"/>
      <c r="D69" s="484"/>
      <c r="E69" s="484"/>
      <c r="F69" s="484"/>
      <c r="G69" s="484"/>
      <c r="H69" s="484"/>
      <c r="I69" s="484"/>
      <c r="J69" s="484"/>
      <c r="K69" s="484"/>
      <c r="L69" s="485"/>
    </row>
    <row r="70" spans="1:12" ht="15.75" thickBot="1" x14ac:dyDescent="0.3">
      <c r="A70" s="483" t="s">
        <v>2</v>
      </c>
      <c r="B70" s="484"/>
      <c r="C70" s="484"/>
      <c r="D70" s="484"/>
      <c r="E70" s="484"/>
      <c r="F70" s="484"/>
      <c r="G70" s="484"/>
      <c r="H70" s="484"/>
      <c r="I70" s="484"/>
      <c r="J70" s="484"/>
      <c r="K70" s="484"/>
      <c r="L70" s="485"/>
    </row>
    <row r="71" spans="1:12" ht="21.75" customHeight="1" thickBot="1" x14ac:dyDescent="0.3">
      <c r="A71" s="483" t="s">
        <v>18</v>
      </c>
      <c r="B71" s="484"/>
      <c r="C71" s="484"/>
      <c r="D71" s="484"/>
      <c r="E71" s="484"/>
      <c r="F71" s="484"/>
      <c r="G71" s="484"/>
      <c r="H71" s="484"/>
      <c r="I71" s="484"/>
      <c r="J71" s="484"/>
      <c r="K71" s="484"/>
      <c r="L71" s="485"/>
    </row>
    <row r="72" spans="1:12" x14ac:dyDescent="0.25">
      <c r="A72" s="3" t="s">
        <v>7</v>
      </c>
      <c r="B72" s="43">
        <f t="shared" ref="B72:K72" si="24">B73+B74+B75+B77</f>
        <v>28334000</v>
      </c>
      <c r="C72" s="43">
        <f t="shared" si="24"/>
        <v>36959000</v>
      </c>
      <c r="D72" s="43">
        <f t="shared" si="24"/>
        <v>30323000</v>
      </c>
      <c r="E72" s="43">
        <f t="shared" si="24"/>
        <v>34495000</v>
      </c>
      <c r="F72" s="43">
        <f t="shared" si="24"/>
        <v>86621980</v>
      </c>
      <c r="G72" s="43">
        <f t="shared" si="24"/>
        <v>91746470</v>
      </c>
      <c r="H72" s="43">
        <f t="shared" si="24"/>
        <v>56000000</v>
      </c>
      <c r="I72" s="43">
        <f t="shared" si="24"/>
        <v>56000000</v>
      </c>
      <c r="J72" s="43">
        <f t="shared" si="24"/>
        <v>56000000</v>
      </c>
      <c r="K72" s="43">
        <f t="shared" si="24"/>
        <v>56000000</v>
      </c>
      <c r="L72" s="61"/>
    </row>
    <row r="73" spans="1:12" x14ac:dyDescent="0.25">
      <c r="A73" s="1" t="s">
        <v>8</v>
      </c>
      <c r="B73" s="44">
        <v>0</v>
      </c>
      <c r="C73" s="44">
        <v>0</v>
      </c>
      <c r="D73" s="44">
        <v>0</v>
      </c>
      <c r="E73" s="44">
        <v>0</v>
      </c>
      <c r="F73" s="44">
        <v>0</v>
      </c>
      <c r="G73" s="44">
        <v>0</v>
      </c>
      <c r="H73" s="44">
        <v>0</v>
      </c>
      <c r="I73" s="44">
        <v>0</v>
      </c>
      <c r="J73" s="44">
        <v>0</v>
      </c>
      <c r="K73" s="44">
        <v>0</v>
      </c>
      <c r="L73" s="4"/>
    </row>
    <row r="74" spans="1:12" x14ac:dyDescent="0.25">
      <c r="A74" s="1" t="s">
        <v>9</v>
      </c>
      <c r="B74" s="44">
        <v>0</v>
      </c>
      <c r="C74" s="44">
        <v>0</v>
      </c>
      <c r="D74" s="44">
        <v>0</v>
      </c>
      <c r="E74" s="44">
        <v>0</v>
      </c>
      <c r="F74" s="44">
        <v>0</v>
      </c>
      <c r="G74" s="44">
        <v>0</v>
      </c>
      <c r="H74" s="44">
        <v>0</v>
      </c>
      <c r="I74" s="44">
        <v>0</v>
      </c>
      <c r="J74" s="44">
        <v>0</v>
      </c>
      <c r="K74" s="44">
        <v>0</v>
      </c>
      <c r="L74" s="4"/>
    </row>
    <row r="75" spans="1:12" ht="25.5" x14ac:dyDescent="0.25">
      <c r="A75" s="144" t="s">
        <v>10</v>
      </c>
      <c r="B75" s="149">
        <v>0</v>
      </c>
      <c r="C75" s="149">
        <v>0</v>
      </c>
      <c r="D75" s="149">
        <v>0</v>
      </c>
      <c r="E75" s="149">
        <v>0</v>
      </c>
      <c r="F75" s="149">
        <v>0</v>
      </c>
      <c r="G75" s="149">
        <v>0</v>
      </c>
      <c r="H75" s="149">
        <v>0</v>
      </c>
      <c r="I75" s="149">
        <v>0</v>
      </c>
      <c r="J75" s="149">
        <v>0</v>
      </c>
      <c r="K75" s="149">
        <v>0</v>
      </c>
      <c r="L75" s="151"/>
    </row>
    <row r="76" spans="1:12" s="30" customFormat="1" ht="28.5" customHeight="1" x14ac:dyDescent="0.25">
      <c r="A76" s="99" t="s">
        <v>82</v>
      </c>
      <c r="B76" s="171">
        <v>0</v>
      </c>
      <c r="C76" s="171">
        <v>0</v>
      </c>
      <c r="D76" s="171">
        <v>0</v>
      </c>
      <c r="E76" s="171">
        <v>0</v>
      </c>
      <c r="F76" s="171">
        <v>0</v>
      </c>
      <c r="G76" s="171">
        <v>0</v>
      </c>
      <c r="H76" s="171">
        <v>0</v>
      </c>
      <c r="I76" s="171">
        <v>0</v>
      </c>
      <c r="J76" s="171">
        <v>0</v>
      </c>
      <c r="K76" s="171">
        <v>0</v>
      </c>
      <c r="L76" s="99"/>
    </row>
    <row r="77" spans="1:12" ht="25.5" x14ac:dyDescent="0.25">
      <c r="A77" s="3" t="s">
        <v>3</v>
      </c>
      <c r="B77" s="43">
        <f>B79+B80</f>
        <v>28334000</v>
      </c>
      <c r="C77" s="43">
        <f t="shared" ref="C77:K77" si="25">C79+C80</f>
        <v>36959000</v>
      </c>
      <c r="D77" s="43">
        <f>D79+D80</f>
        <v>30323000</v>
      </c>
      <c r="E77" s="43">
        <f>E79+E80</f>
        <v>34495000</v>
      </c>
      <c r="F77" s="43">
        <f t="shared" si="25"/>
        <v>86621980</v>
      </c>
      <c r="G77" s="43">
        <f>G79+G80</f>
        <v>91746470</v>
      </c>
      <c r="H77" s="43">
        <f t="shared" si="25"/>
        <v>56000000</v>
      </c>
      <c r="I77" s="43">
        <f t="shared" si="25"/>
        <v>56000000</v>
      </c>
      <c r="J77" s="43">
        <f t="shared" si="25"/>
        <v>56000000</v>
      </c>
      <c r="K77" s="169">
        <f t="shared" si="25"/>
        <v>56000000</v>
      </c>
      <c r="L77" s="170"/>
    </row>
    <row r="78" spans="1:12" x14ac:dyDescent="0.25">
      <c r="A78" s="1" t="s">
        <v>121</v>
      </c>
      <c r="B78" s="44"/>
      <c r="C78" s="44"/>
      <c r="D78" s="44"/>
      <c r="E78" s="44"/>
      <c r="F78" s="44"/>
      <c r="G78" s="44"/>
      <c r="H78" s="44"/>
      <c r="I78" s="44"/>
      <c r="J78" s="44"/>
      <c r="K78" s="46"/>
      <c r="L78" s="4"/>
    </row>
    <row r="79" spans="1:12" x14ac:dyDescent="0.25">
      <c r="A79" s="1" t="s">
        <v>6</v>
      </c>
      <c r="B79" s="44">
        <v>28334000</v>
      </c>
      <c r="C79" s="44">
        <v>36959000</v>
      </c>
      <c r="D79" s="44">
        <v>30323000</v>
      </c>
      <c r="E79" s="44">
        <v>19095000</v>
      </c>
      <c r="F79" s="44">
        <v>66621980</v>
      </c>
      <c r="G79" s="44">
        <v>71746470</v>
      </c>
      <c r="H79" s="44">
        <v>56000000</v>
      </c>
      <c r="I79" s="44">
        <v>56000000</v>
      </c>
      <c r="J79" s="44">
        <v>56000000</v>
      </c>
      <c r="K79" s="46">
        <v>56000000</v>
      </c>
      <c r="L79" s="4"/>
    </row>
    <row r="80" spans="1:12" ht="51.75" thickBot="1" x14ac:dyDescent="0.3">
      <c r="A80" s="1" t="s">
        <v>13</v>
      </c>
      <c r="B80" s="44">
        <v>0</v>
      </c>
      <c r="C80" s="44">
        <v>0</v>
      </c>
      <c r="D80" s="44">
        <v>0</v>
      </c>
      <c r="E80" s="44">
        <v>15400000</v>
      </c>
      <c r="F80" s="44">
        <v>20000000</v>
      </c>
      <c r="G80" s="44">
        <v>20000000</v>
      </c>
      <c r="H80" s="44">
        <v>0</v>
      </c>
      <c r="I80" s="44">
        <v>0</v>
      </c>
      <c r="J80" s="44">
        <v>0</v>
      </c>
      <c r="K80" s="46">
        <v>0</v>
      </c>
      <c r="L80" s="29"/>
    </row>
    <row r="81" spans="1:17" ht="21" customHeight="1" thickBot="1" x14ac:dyDescent="0.3">
      <c r="A81" s="483" t="s">
        <v>86</v>
      </c>
      <c r="B81" s="484"/>
      <c r="C81" s="484"/>
      <c r="D81" s="484"/>
      <c r="E81" s="484"/>
      <c r="F81" s="484"/>
      <c r="G81" s="484"/>
      <c r="H81" s="484"/>
      <c r="I81" s="484"/>
      <c r="J81" s="484"/>
      <c r="K81" s="484"/>
      <c r="L81" s="485"/>
    </row>
    <row r="82" spans="1:17" x14ac:dyDescent="0.25">
      <c r="A82" s="3" t="s">
        <v>7</v>
      </c>
      <c r="B82" s="43">
        <f>B83+B84+B85+B87</f>
        <v>0</v>
      </c>
      <c r="C82" s="43">
        <f t="shared" ref="C82:K82" si="26">C83+C84+C85+C87</f>
        <v>0</v>
      </c>
      <c r="D82" s="43">
        <f t="shared" si="26"/>
        <v>0</v>
      </c>
      <c r="E82" s="43">
        <f t="shared" si="26"/>
        <v>74800000</v>
      </c>
      <c r="F82" s="43">
        <f t="shared" si="26"/>
        <v>123800000</v>
      </c>
      <c r="G82" s="43">
        <f t="shared" si="26"/>
        <v>101400000</v>
      </c>
      <c r="H82" s="43">
        <f t="shared" si="26"/>
        <v>0</v>
      </c>
      <c r="I82" s="43">
        <f t="shared" si="26"/>
        <v>0</v>
      </c>
      <c r="J82" s="43">
        <f t="shared" si="26"/>
        <v>0</v>
      </c>
      <c r="K82" s="43">
        <f t="shared" si="26"/>
        <v>0</v>
      </c>
      <c r="L82" s="479" t="s">
        <v>87</v>
      </c>
    </row>
    <row r="83" spans="1:17" x14ac:dyDescent="0.25">
      <c r="A83" s="1" t="s">
        <v>8</v>
      </c>
      <c r="B83" s="44">
        <v>0</v>
      </c>
      <c r="C83" s="44">
        <v>0</v>
      </c>
      <c r="D83" s="44">
        <v>0</v>
      </c>
      <c r="E83" s="44">
        <v>0</v>
      </c>
      <c r="F83" s="44">
        <v>0</v>
      </c>
      <c r="G83" s="44">
        <v>0</v>
      </c>
      <c r="H83" s="44">
        <v>0</v>
      </c>
      <c r="I83" s="44">
        <v>0</v>
      </c>
      <c r="J83" s="44">
        <v>0</v>
      </c>
      <c r="K83" s="44">
        <v>0</v>
      </c>
      <c r="L83" s="480"/>
    </row>
    <row r="84" spans="1:17" x14ac:dyDescent="0.25">
      <c r="A84" s="1" t="s">
        <v>9</v>
      </c>
      <c r="B84" s="44">
        <v>0</v>
      </c>
      <c r="C84" s="44">
        <v>0</v>
      </c>
      <c r="D84" s="44">
        <v>0</v>
      </c>
      <c r="E84" s="44">
        <v>0</v>
      </c>
      <c r="F84" s="44">
        <v>0</v>
      </c>
      <c r="G84" s="44">
        <v>0</v>
      </c>
      <c r="H84" s="44">
        <v>0</v>
      </c>
      <c r="I84" s="44">
        <v>0</v>
      </c>
      <c r="J84" s="44">
        <v>0</v>
      </c>
      <c r="K84" s="44">
        <v>0</v>
      </c>
      <c r="L84" s="480"/>
    </row>
    <row r="85" spans="1:17" ht="25.5" x14ac:dyDescent="0.25">
      <c r="A85" s="1" t="s">
        <v>10</v>
      </c>
      <c r="B85" s="44">
        <v>0</v>
      </c>
      <c r="C85" s="44">
        <v>0</v>
      </c>
      <c r="D85" s="44">
        <v>0</v>
      </c>
      <c r="E85" s="44">
        <v>0</v>
      </c>
      <c r="F85" s="44">
        <v>0</v>
      </c>
      <c r="G85" s="44">
        <v>0</v>
      </c>
      <c r="H85" s="44">
        <v>0</v>
      </c>
      <c r="I85" s="44">
        <v>0</v>
      </c>
      <c r="J85" s="44">
        <v>0</v>
      </c>
      <c r="K85" s="44">
        <v>0</v>
      </c>
      <c r="L85" s="480"/>
    </row>
    <row r="86" spans="1:17" ht="30" customHeight="1" x14ac:dyDescent="0.25">
      <c r="A86" s="1" t="s">
        <v>82</v>
      </c>
      <c r="B86" s="44">
        <v>0</v>
      </c>
      <c r="C86" s="44">
        <v>0</v>
      </c>
      <c r="D86" s="44">
        <v>0</v>
      </c>
      <c r="E86" s="44">
        <v>0</v>
      </c>
      <c r="F86" s="44">
        <v>0</v>
      </c>
      <c r="G86" s="44">
        <v>0</v>
      </c>
      <c r="H86" s="44">
        <v>0</v>
      </c>
      <c r="I86" s="44">
        <v>0</v>
      </c>
      <c r="J86" s="44">
        <v>0</v>
      </c>
      <c r="K86" s="44">
        <v>0</v>
      </c>
      <c r="L86" s="480"/>
    </row>
    <row r="87" spans="1:17" ht="25.5" x14ac:dyDescent="0.25">
      <c r="A87" s="2" t="s">
        <v>3</v>
      </c>
      <c r="B87" s="45">
        <f>B89+B90</f>
        <v>0</v>
      </c>
      <c r="C87" s="45">
        <f t="shared" ref="C87:K87" si="27">C89+C90</f>
        <v>0</v>
      </c>
      <c r="D87" s="45">
        <f t="shared" si="27"/>
        <v>0</v>
      </c>
      <c r="E87" s="45">
        <f t="shared" si="27"/>
        <v>74800000</v>
      </c>
      <c r="F87" s="45">
        <f t="shared" si="27"/>
        <v>123800000</v>
      </c>
      <c r="G87" s="45">
        <f t="shared" si="27"/>
        <v>101400000</v>
      </c>
      <c r="H87" s="45">
        <f t="shared" si="27"/>
        <v>0</v>
      </c>
      <c r="I87" s="45">
        <f t="shared" si="27"/>
        <v>0</v>
      </c>
      <c r="J87" s="45">
        <f t="shared" si="27"/>
        <v>0</v>
      </c>
      <c r="K87" s="45">
        <f t="shared" si="27"/>
        <v>0</v>
      </c>
      <c r="L87" s="480"/>
    </row>
    <row r="88" spans="1:17" x14ac:dyDescent="0.25">
      <c r="A88" s="1" t="s">
        <v>121</v>
      </c>
      <c r="B88" s="44"/>
      <c r="C88" s="44"/>
      <c r="D88" s="44"/>
      <c r="E88" s="44"/>
      <c r="F88" s="44"/>
      <c r="G88" s="44"/>
      <c r="H88" s="44"/>
      <c r="I88" s="44"/>
      <c r="J88" s="44"/>
      <c r="K88" s="46"/>
      <c r="L88" s="480"/>
      <c r="O88" s="52"/>
    </row>
    <row r="89" spans="1:17" x14ac:dyDescent="0.25">
      <c r="A89" s="1" t="s">
        <v>6</v>
      </c>
      <c r="B89" s="44">
        <v>0</v>
      </c>
      <c r="C89" s="44">
        <v>0</v>
      </c>
      <c r="D89" s="44">
        <v>0</v>
      </c>
      <c r="E89" s="44">
        <v>74800000</v>
      </c>
      <c r="F89" s="44">
        <v>123800000</v>
      </c>
      <c r="G89" s="44">
        <v>101400000</v>
      </c>
      <c r="H89" s="44">
        <v>0</v>
      </c>
      <c r="I89" s="44">
        <v>0</v>
      </c>
      <c r="J89" s="44">
        <v>0</v>
      </c>
      <c r="K89" s="46">
        <v>0</v>
      </c>
      <c r="L89" s="480"/>
    </row>
    <row r="90" spans="1:17" ht="59.25" customHeight="1" thickBot="1" x14ac:dyDescent="0.3">
      <c r="A90" s="1" t="s">
        <v>13</v>
      </c>
      <c r="B90" s="44">
        <v>0</v>
      </c>
      <c r="C90" s="44">
        <v>0</v>
      </c>
      <c r="D90" s="44">
        <v>0</v>
      </c>
      <c r="E90" s="44">
        <v>0</v>
      </c>
      <c r="F90" s="44">
        <v>0</v>
      </c>
      <c r="G90" s="44">
        <v>0</v>
      </c>
      <c r="H90" s="44">
        <v>0</v>
      </c>
      <c r="I90" s="44">
        <v>0</v>
      </c>
      <c r="J90" s="44">
        <v>0</v>
      </c>
      <c r="K90" s="44">
        <v>0</v>
      </c>
      <c r="L90" s="497"/>
      <c r="N90" s="22"/>
      <c r="O90" s="22"/>
      <c r="P90" s="22"/>
      <c r="Q90" s="23"/>
    </row>
    <row r="91" spans="1:17" ht="15.75" thickBot="1" x14ac:dyDescent="0.3">
      <c r="A91" s="483" t="s">
        <v>19</v>
      </c>
      <c r="B91" s="484"/>
      <c r="C91" s="484"/>
      <c r="D91" s="484"/>
      <c r="E91" s="484"/>
      <c r="F91" s="484"/>
      <c r="G91" s="484"/>
      <c r="H91" s="484"/>
      <c r="I91" s="484"/>
      <c r="J91" s="484"/>
      <c r="K91" s="484"/>
      <c r="L91" s="485"/>
    </row>
    <row r="92" spans="1:17" ht="15.75" customHeight="1" thickBot="1" x14ac:dyDescent="0.3">
      <c r="A92" s="483" t="s">
        <v>20</v>
      </c>
      <c r="B92" s="484"/>
      <c r="C92" s="484"/>
      <c r="D92" s="484"/>
      <c r="E92" s="484"/>
      <c r="F92" s="484"/>
      <c r="G92" s="484"/>
      <c r="H92" s="484"/>
      <c r="I92" s="484"/>
      <c r="J92" s="484"/>
      <c r="K92" s="484"/>
      <c r="L92" s="485"/>
    </row>
    <row r="93" spans="1:17" ht="15.75" customHeight="1" thickBot="1" x14ac:dyDescent="0.3">
      <c r="A93" s="483" t="s">
        <v>104</v>
      </c>
      <c r="B93" s="484"/>
      <c r="C93" s="484"/>
      <c r="D93" s="484"/>
      <c r="E93" s="484"/>
      <c r="F93" s="484"/>
      <c r="G93" s="484"/>
      <c r="H93" s="484"/>
      <c r="I93" s="484"/>
      <c r="J93" s="484"/>
      <c r="K93" s="484"/>
      <c r="L93" s="485"/>
    </row>
    <row r="94" spans="1:17" x14ac:dyDescent="0.25">
      <c r="A94" s="97" t="s">
        <v>7</v>
      </c>
      <c r="B94" s="98">
        <f>SUM(B95:B99)</f>
        <v>0</v>
      </c>
      <c r="C94" s="98">
        <f t="shared" ref="C94:K94" si="28">SUM(C95:C99)</f>
        <v>0</v>
      </c>
      <c r="D94" s="98">
        <f t="shared" si="28"/>
        <v>0</v>
      </c>
      <c r="E94" s="98">
        <f t="shared" si="28"/>
        <v>0</v>
      </c>
      <c r="F94" s="98">
        <f t="shared" si="28"/>
        <v>0</v>
      </c>
      <c r="G94" s="98">
        <f t="shared" si="28"/>
        <v>0</v>
      </c>
      <c r="H94" s="98">
        <f t="shared" si="28"/>
        <v>12000000</v>
      </c>
      <c r="I94" s="98">
        <f t="shared" si="28"/>
        <v>12000000</v>
      </c>
      <c r="J94" s="98">
        <f t="shared" si="28"/>
        <v>12000000</v>
      </c>
      <c r="K94" s="98">
        <f t="shared" si="28"/>
        <v>12000000</v>
      </c>
      <c r="L94" s="63"/>
      <c r="N94" s="130"/>
      <c r="O94" s="54"/>
    </row>
    <row r="95" spans="1:17" x14ac:dyDescent="0.25">
      <c r="A95" s="99" t="s">
        <v>8</v>
      </c>
      <c r="B95" s="100">
        <v>0</v>
      </c>
      <c r="C95" s="100">
        <v>0</v>
      </c>
      <c r="D95" s="100">
        <v>0</v>
      </c>
      <c r="E95" s="100">
        <v>0</v>
      </c>
      <c r="F95" s="100">
        <v>0</v>
      </c>
      <c r="G95" s="100">
        <v>0</v>
      </c>
      <c r="H95" s="100">
        <v>0</v>
      </c>
      <c r="I95" s="100">
        <v>0</v>
      </c>
      <c r="J95" s="100">
        <v>0</v>
      </c>
      <c r="K95" s="100">
        <v>0</v>
      </c>
      <c r="L95" s="4"/>
    </row>
    <row r="96" spans="1:17" x14ac:dyDescent="0.25">
      <c r="A96" s="99" t="s">
        <v>9</v>
      </c>
      <c r="B96" s="100">
        <v>0</v>
      </c>
      <c r="C96" s="100">
        <v>0</v>
      </c>
      <c r="D96" s="100">
        <v>0</v>
      </c>
      <c r="E96" s="100">
        <v>0</v>
      </c>
      <c r="F96" s="100">
        <v>0</v>
      </c>
      <c r="G96" s="100">
        <v>0</v>
      </c>
      <c r="H96" s="100">
        <v>0</v>
      </c>
      <c r="I96" s="100">
        <v>0</v>
      </c>
      <c r="J96" s="100">
        <v>0</v>
      </c>
      <c r="K96" s="100">
        <v>0</v>
      </c>
      <c r="L96" s="4"/>
    </row>
    <row r="97" spans="1:12" ht="25.5" x14ac:dyDescent="0.25">
      <c r="A97" s="99" t="s">
        <v>10</v>
      </c>
      <c r="B97" s="100">
        <v>0</v>
      </c>
      <c r="C97" s="100">
        <v>0</v>
      </c>
      <c r="D97" s="100">
        <v>0</v>
      </c>
      <c r="E97" s="100">
        <v>0</v>
      </c>
      <c r="F97" s="100">
        <v>0</v>
      </c>
      <c r="G97" s="100">
        <v>0</v>
      </c>
      <c r="H97" s="100">
        <v>0</v>
      </c>
      <c r="I97" s="100">
        <v>0</v>
      </c>
      <c r="J97" s="100">
        <v>0</v>
      </c>
      <c r="K97" s="100">
        <v>0</v>
      </c>
      <c r="L97" s="4"/>
    </row>
    <row r="98" spans="1:12" ht="27" customHeight="1" x14ac:dyDescent="0.25">
      <c r="A98" s="99" t="s">
        <v>82</v>
      </c>
      <c r="B98" s="100">
        <v>0</v>
      </c>
      <c r="C98" s="100">
        <v>0</v>
      </c>
      <c r="D98" s="100">
        <v>0</v>
      </c>
      <c r="E98" s="100">
        <v>0</v>
      </c>
      <c r="F98" s="100">
        <v>0</v>
      </c>
      <c r="G98" s="100">
        <v>0</v>
      </c>
      <c r="H98" s="100">
        <v>0</v>
      </c>
      <c r="I98" s="100">
        <v>0</v>
      </c>
      <c r="J98" s="100">
        <v>0</v>
      </c>
      <c r="K98" s="100">
        <v>0</v>
      </c>
      <c r="L98" s="4"/>
    </row>
    <row r="99" spans="1:12" ht="25.5" x14ac:dyDescent="0.25">
      <c r="A99" s="101" t="s">
        <v>3</v>
      </c>
      <c r="B99" s="102">
        <f>SUM(B101:B102)</f>
        <v>0</v>
      </c>
      <c r="C99" s="102">
        <f t="shared" ref="C99:K99" si="29">SUM(C101:C102)</f>
        <v>0</v>
      </c>
      <c r="D99" s="102">
        <f t="shared" si="29"/>
        <v>0</v>
      </c>
      <c r="E99" s="102">
        <f t="shared" si="29"/>
        <v>0</v>
      </c>
      <c r="F99" s="102">
        <f t="shared" si="29"/>
        <v>0</v>
      </c>
      <c r="G99" s="102">
        <f t="shared" si="29"/>
        <v>0</v>
      </c>
      <c r="H99" s="102">
        <f t="shared" si="29"/>
        <v>12000000</v>
      </c>
      <c r="I99" s="102">
        <f t="shared" si="29"/>
        <v>12000000</v>
      </c>
      <c r="J99" s="102">
        <f t="shared" si="29"/>
        <v>12000000</v>
      </c>
      <c r="K99" s="102">
        <f t="shared" si="29"/>
        <v>12000000</v>
      </c>
      <c r="L99" s="4"/>
    </row>
    <row r="100" spans="1:12" x14ac:dyDescent="0.25">
      <c r="A100" s="99" t="s">
        <v>121</v>
      </c>
      <c r="B100" s="100"/>
      <c r="C100" s="100"/>
      <c r="D100" s="100"/>
      <c r="E100" s="100"/>
      <c r="F100" s="100"/>
      <c r="G100" s="100"/>
      <c r="H100" s="100"/>
      <c r="I100" s="100"/>
      <c r="J100" s="100"/>
      <c r="K100" s="100"/>
      <c r="L100" s="4"/>
    </row>
    <row r="101" spans="1:12" x14ac:dyDescent="0.25">
      <c r="A101" s="99" t="s">
        <v>6</v>
      </c>
      <c r="B101" s="100">
        <v>0</v>
      </c>
      <c r="C101" s="100">
        <v>0</v>
      </c>
      <c r="D101" s="100">
        <v>0</v>
      </c>
      <c r="E101" s="100">
        <v>0</v>
      </c>
      <c r="F101" s="100">
        <v>0</v>
      </c>
      <c r="G101" s="100">
        <v>0</v>
      </c>
      <c r="H101" s="100">
        <v>0</v>
      </c>
      <c r="I101" s="100">
        <v>0</v>
      </c>
      <c r="J101" s="100">
        <v>0</v>
      </c>
      <c r="K101" s="100">
        <v>0</v>
      </c>
      <c r="L101" s="4"/>
    </row>
    <row r="102" spans="1:12" ht="62.25" customHeight="1" thickBot="1" x14ac:dyDescent="0.3">
      <c r="A102" s="99" t="s">
        <v>13</v>
      </c>
      <c r="B102" s="100">
        <v>0</v>
      </c>
      <c r="C102" s="100">
        <v>0</v>
      </c>
      <c r="D102" s="100">
        <v>0</v>
      </c>
      <c r="E102" s="100">
        <v>0</v>
      </c>
      <c r="F102" s="100">
        <v>0</v>
      </c>
      <c r="G102" s="100">
        <v>0</v>
      </c>
      <c r="H102" s="100">
        <v>12000000</v>
      </c>
      <c r="I102" s="100">
        <v>12000000</v>
      </c>
      <c r="J102" s="100">
        <v>12000000</v>
      </c>
      <c r="K102" s="100">
        <v>12000000</v>
      </c>
      <c r="L102" s="4"/>
    </row>
    <row r="103" spans="1:12" ht="15.75" thickBot="1" x14ac:dyDescent="0.3">
      <c r="A103" s="483" t="s">
        <v>56</v>
      </c>
      <c r="B103" s="484"/>
      <c r="C103" s="484"/>
      <c r="D103" s="484"/>
      <c r="E103" s="484"/>
      <c r="F103" s="484"/>
      <c r="G103" s="484"/>
      <c r="H103" s="484"/>
      <c r="I103" s="484"/>
      <c r="J103" s="484"/>
      <c r="K103" s="484"/>
      <c r="L103" s="485"/>
    </row>
    <row r="104" spans="1:12" ht="15.75" customHeight="1" thickBot="1" x14ac:dyDescent="0.3">
      <c r="A104" s="474" t="s">
        <v>71</v>
      </c>
      <c r="B104" s="474"/>
      <c r="C104" s="474"/>
      <c r="D104" s="474"/>
      <c r="E104" s="474"/>
      <c r="F104" s="474"/>
      <c r="G104" s="474"/>
      <c r="H104" s="474"/>
      <c r="I104" s="474"/>
      <c r="J104" s="474"/>
      <c r="K104" s="474"/>
      <c r="L104" s="474"/>
    </row>
    <row r="105" spans="1:12" x14ac:dyDescent="0.25">
      <c r="A105" s="3" t="s">
        <v>7</v>
      </c>
      <c r="B105" s="43">
        <f>B106+B107+B108+B110</f>
        <v>0</v>
      </c>
      <c r="C105" s="43">
        <f t="shared" ref="C105:K105" si="30">C106+C107+C108+C110</f>
        <v>1960784</v>
      </c>
      <c r="D105" s="43">
        <f>D106+D107+D108+D110</f>
        <v>1960784</v>
      </c>
      <c r="E105" s="43">
        <f t="shared" si="30"/>
        <v>1960784</v>
      </c>
      <c r="F105" s="43">
        <f t="shared" si="30"/>
        <v>1960784</v>
      </c>
      <c r="G105" s="43">
        <f t="shared" si="30"/>
        <v>1960784</v>
      </c>
      <c r="H105" s="43">
        <f t="shared" si="30"/>
        <v>588235</v>
      </c>
      <c r="I105" s="43">
        <f t="shared" si="30"/>
        <v>588235</v>
      </c>
      <c r="J105" s="43">
        <f t="shared" si="30"/>
        <v>588235</v>
      </c>
      <c r="K105" s="43">
        <f t="shared" si="30"/>
        <v>588235</v>
      </c>
      <c r="L105" s="71"/>
    </row>
    <row r="106" spans="1:12" x14ac:dyDescent="0.25">
      <c r="A106" s="1" t="s">
        <v>8</v>
      </c>
      <c r="B106" s="44">
        <v>0</v>
      </c>
      <c r="C106" s="44">
        <v>0</v>
      </c>
      <c r="D106" s="44">
        <v>0</v>
      </c>
      <c r="E106" s="44">
        <v>0</v>
      </c>
      <c r="F106" s="44">
        <v>0</v>
      </c>
      <c r="G106" s="44">
        <v>0</v>
      </c>
      <c r="H106" s="44">
        <v>0</v>
      </c>
      <c r="I106" s="44">
        <v>0</v>
      </c>
      <c r="J106" s="44">
        <v>0</v>
      </c>
      <c r="K106" s="44">
        <v>0</v>
      </c>
      <c r="L106" s="62"/>
    </row>
    <row r="107" spans="1:12" x14ac:dyDescent="0.25">
      <c r="A107" s="1" t="s">
        <v>9</v>
      </c>
      <c r="B107" s="44">
        <v>0</v>
      </c>
      <c r="C107" s="44">
        <v>0</v>
      </c>
      <c r="D107" s="44">
        <v>0</v>
      </c>
      <c r="E107" s="44">
        <v>0</v>
      </c>
      <c r="F107" s="44">
        <v>0</v>
      </c>
      <c r="G107" s="44">
        <v>0</v>
      </c>
      <c r="H107" s="44">
        <v>0</v>
      </c>
      <c r="I107" s="44">
        <v>0</v>
      </c>
      <c r="J107" s="44">
        <v>0</v>
      </c>
      <c r="K107" s="44">
        <v>0</v>
      </c>
      <c r="L107" s="62"/>
    </row>
    <row r="108" spans="1:12" ht="25.5" x14ac:dyDescent="0.25">
      <c r="A108" s="1" t="s">
        <v>10</v>
      </c>
      <c r="B108" s="44">
        <v>0</v>
      </c>
      <c r="C108" s="44">
        <v>0</v>
      </c>
      <c r="D108" s="44">
        <v>0</v>
      </c>
      <c r="E108" s="44">
        <v>0</v>
      </c>
      <c r="F108" s="44">
        <v>0</v>
      </c>
      <c r="G108" s="44">
        <v>0</v>
      </c>
      <c r="H108" s="44">
        <v>0</v>
      </c>
      <c r="I108" s="44">
        <v>0</v>
      </c>
      <c r="J108" s="44">
        <v>0</v>
      </c>
      <c r="K108" s="44">
        <v>0</v>
      </c>
      <c r="L108" s="62"/>
    </row>
    <row r="109" spans="1:12" ht="26.25" customHeight="1" x14ac:dyDescent="0.25">
      <c r="A109" s="1" t="s">
        <v>82</v>
      </c>
      <c r="B109" s="44">
        <v>0</v>
      </c>
      <c r="C109" s="44">
        <v>0</v>
      </c>
      <c r="D109" s="44">
        <v>0</v>
      </c>
      <c r="E109" s="44">
        <v>0</v>
      </c>
      <c r="F109" s="44">
        <v>0</v>
      </c>
      <c r="G109" s="44">
        <v>0</v>
      </c>
      <c r="H109" s="44">
        <v>0</v>
      </c>
      <c r="I109" s="44">
        <v>0</v>
      </c>
      <c r="J109" s="44">
        <v>0</v>
      </c>
      <c r="K109" s="44">
        <v>0</v>
      </c>
      <c r="L109" s="62"/>
    </row>
    <row r="110" spans="1:12" ht="25.5" x14ac:dyDescent="0.25">
      <c r="A110" s="2" t="s">
        <v>3</v>
      </c>
      <c r="B110" s="45">
        <f>B112+B113</f>
        <v>0</v>
      </c>
      <c r="C110" s="45">
        <f t="shared" ref="C110:K110" si="31">C112+C113</f>
        <v>1960784</v>
      </c>
      <c r="D110" s="45">
        <f>D112+D113</f>
        <v>1960784</v>
      </c>
      <c r="E110" s="45">
        <f t="shared" si="31"/>
        <v>1960784</v>
      </c>
      <c r="F110" s="45">
        <f t="shared" si="31"/>
        <v>1960784</v>
      </c>
      <c r="G110" s="45">
        <f t="shared" si="31"/>
        <v>1960784</v>
      </c>
      <c r="H110" s="45">
        <f t="shared" si="31"/>
        <v>588235</v>
      </c>
      <c r="I110" s="45">
        <f t="shared" si="31"/>
        <v>588235</v>
      </c>
      <c r="J110" s="45">
        <f t="shared" si="31"/>
        <v>588235</v>
      </c>
      <c r="K110" s="70">
        <f t="shared" si="31"/>
        <v>588235</v>
      </c>
      <c r="L110" s="62"/>
    </row>
    <row r="111" spans="1:12" x14ac:dyDescent="0.25">
      <c r="A111" s="1" t="s">
        <v>121</v>
      </c>
      <c r="B111" s="44"/>
      <c r="C111" s="44"/>
      <c r="D111" s="44"/>
      <c r="E111" s="44"/>
      <c r="F111" s="44"/>
      <c r="G111" s="44"/>
      <c r="H111" s="44"/>
      <c r="I111" s="44"/>
      <c r="J111" s="44"/>
      <c r="K111" s="46"/>
      <c r="L111" s="62"/>
    </row>
    <row r="112" spans="1:12" x14ac:dyDescent="0.25">
      <c r="A112" s="1" t="s">
        <v>6</v>
      </c>
      <c r="B112" s="44">
        <v>0</v>
      </c>
      <c r="C112" s="44">
        <v>294118</v>
      </c>
      <c r="D112" s="44">
        <v>294118</v>
      </c>
      <c r="E112" s="44">
        <v>294118</v>
      </c>
      <c r="F112" s="44">
        <v>294118</v>
      </c>
      <c r="G112" s="44">
        <v>294118</v>
      </c>
      <c r="H112" s="44">
        <v>588235</v>
      </c>
      <c r="I112" s="44">
        <v>588235</v>
      </c>
      <c r="J112" s="44">
        <v>588235</v>
      </c>
      <c r="K112" s="46">
        <v>588235</v>
      </c>
      <c r="L112" s="62"/>
    </row>
    <row r="113" spans="1:12" ht="63.75" customHeight="1" thickBot="1" x14ac:dyDescent="0.3">
      <c r="A113" s="144" t="s">
        <v>13</v>
      </c>
      <c r="B113" s="149">
        <v>0</v>
      </c>
      <c r="C113" s="149">
        <v>1666666</v>
      </c>
      <c r="D113" s="149">
        <v>1666666</v>
      </c>
      <c r="E113" s="149">
        <v>1666666</v>
      </c>
      <c r="F113" s="149">
        <v>1666666</v>
      </c>
      <c r="G113" s="149">
        <v>1666666</v>
      </c>
      <c r="H113" s="149">
        <v>0</v>
      </c>
      <c r="I113" s="149">
        <v>0</v>
      </c>
      <c r="J113" s="149">
        <v>0</v>
      </c>
      <c r="K113" s="156">
        <v>0</v>
      </c>
      <c r="L113" s="157"/>
    </row>
    <row r="114" spans="1:12" ht="15.75" customHeight="1" thickBot="1" x14ac:dyDescent="0.3">
      <c r="A114" s="474" t="s">
        <v>21</v>
      </c>
      <c r="B114" s="474"/>
      <c r="C114" s="474"/>
      <c r="D114" s="474"/>
      <c r="E114" s="474"/>
      <c r="F114" s="474"/>
      <c r="G114" s="474"/>
      <c r="H114" s="474"/>
      <c r="I114" s="474"/>
      <c r="J114" s="474"/>
      <c r="K114" s="474"/>
      <c r="L114" s="474"/>
    </row>
    <row r="115" spans="1:12" x14ac:dyDescent="0.25">
      <c r="A115" s="3" t="s">
        <v>7</v>
      </c>
      <c r="B115" s="77">
        <f>B116+B117+B118+B120</f>
        <v>0</v>
      </c>
      <c r="C115" s="77">
        <f t="shared" ref="C115:K115" si="32">C116+C117+C118+C120</f>
        <v>0</v>
      </c>
      <c r="D115" s="77">
        <f t="shared" si="32"/>
        <v>0</v>
      </c>
      <c r="E115" s="77">
        <f t="shared" si="32"/>
        <v>0</v>
      </c>
      <c r="F115" s="77">
        <f t="shared" si="32"/>
        <v>0</v>
      </c>
      <c r="G115" s="77">
        <f t="shared" si="32"/>
        <v>588235</v>
      </c>
      <c r="H115" s="77">
        <f t="shared" si="32"/>
        <v>588235</v>
      </c>
      <c r="I115" s="77">
        <f>I116+I117+I118+I120</f>
        <v>588235</v>
      </c>
      <c r="J115" s="77">
        <f t="shared" si="32"/>
        <v>588235</v>
      </c>
      <c r="K115" s="77">
        <f t="shared" si="32"/>
        <v>588235</v>
      </c>
      <c r="L115" s="82"/>
    </row>
    <row r="116" spans="1:12" x14ac:dyDescent="0.25">
      <c r="A116" s="1" t="s">
        <v>8</v>
      </c>
      <c r="B116" s="57">
        <v>0</v>
      </c>
      <c r="C116" s="57">
        <v>0</v>
      </c>
      <c r="D116" s="57">
        <v>0</v>
      </c>
      <c r="E116" s="57">
        <v>0</v>
      </c>
      <c r="F116" s="57">
        <v>0</v>
      </c>
      <c r="G116" s="57">
        <v>0</v>
      </c>
      <c r="H116" s="57">
        <v>0</v>
      </c>
      <c r="I116" s="57">
        <v>0</v>
      </c>
      <c r="J116" s="57">
        <v>0</v>
      </c>
      <c r="K116" s="57">
        <v>0</v>
      </c>
      <c r="L116" s="83"/>
    </row>
    <row r="117" spans="1:12" x14ac:dyDescent="0.25">
      <c r="A117" s="1" t="s">
        <v>9</v>
      </c>
      <c r="B117" s="57">
        <v>0</v>
      </c>
      <c r="C117" s="57">
        <v>0</v>
      </c>
      <c r="D117" s="57">
        <v>0</v>
      </c>
      <c r="E117" s="57">
        <v>0</v>
      </c>
      <c r="F117" s="57">
        <v>0</v>
      </c>
      <c r="G117" s="57">
        <v>0</v>
      </c>
      <c r="H117" s="57">
        <v>0</v>
      </c>
      <c r="I117" s="57">
        <v>0</v>
      </c>
      <c r="J117" s="57">
        <v>0</v>
      </c>
      <c r="K117" s="57">
        <v>0</v>
      </c>
      <c r="L117" s="47"/>
    </row>
    <row r="118" spans="1:12" ht="25.5" x14ac:dyDescent="0.25">
      <c r="A118" s="1" t="s">
        <v>10</v>
      </c>
      <c r="B118" s="57">
        <v>0</v>
      </c>
      <c r="C118" s="57">
        <v>0</v>
      </c>
      <c r="D118" s="57">
        <v>0</v>
      </c>
      <c r="E118" s="57">
        <v>0</v>
      </c>
      <c r="F118" s="57">
        <v>0</v>
      </c>
      <c r="G118" s="57">
        <v>0</v>
      </c>
      <c r="H118" s="57">
        <v>0</v>
      </c>
      <c r="I118" s="57">
        <v>0</v>
      </c>
      <c r="J118" s="57">
        <v>0</v>
      </c>
      <c r="K118" s="57">
        <v>0</v>
      </c>
      <c r="L118" s="47"/>
    </row>
    <row r="119" spans="1:12" ht="27" customHeight="1" x14ac:dyDescent="0.25">
      <c r="A119" s="1" t="s">
        <v>82</v>
      </c>
      <c r="B119" s="57">
        <v>0</v>
      </c>
      <c r="C119" s="57">
        <v>0</v>
      </c>
      <c r="D119" s="57">
        <v>0</v>
      </c>
      <c r="E119" s="57">
        <v>0</v>
      </c>
      <c r="F119" s="57">
        <v>0</v>
      </c>
      <c r="G119" s="57">
        <v>0</v>
      </c>
      <c r="H119" s="57">
        <v>0</v>
      </c>
      <c r="I119" s="57">
        <v>0</v>
      </c>
      <c r="J119" s="57">
        <v>0</v>
      </c>
      <c r="K119" s="57">
        <v>0</v>
      </c>
      <c r="L119" s="47"/>
    </row>
    <row r="120" spans="1:12" ht="25.5" x14ac:dyDescent="0.25">
      <c r="A120" s="2" t="s">
        <v>3</v>
      </c>
      <c r="B120" s="78">
        <f>B122+B123</f>
        <v>0</v>
      </c>
      <c r="C120" s="78">
        <f>C122+C123</f>
        <v>0</v>
      </c>
      <c r="D120" s="78">
        <f>D122+D123</f>
        <v>0</v>
      </c>
      <c r="E120" s="78">
        <f>E122+E123</f>
        <v>0</v>
      </c>
      <c r="F120" s="78">
        <f>F122+F123</f>
        <v>0</v>
      </c>
      <c r="G120" s="77">
        <f>G121+G122+G123+G124</f>
        <v>588235</v>
      </c>
      <c r="H120" s="77">
        <f>H121+H122+H123+H124</f>
        <v>588235</v>
      </c>
      <c r="I120" s="78">
        <f>I122+I123</f>
        <v>588235</v>
      </c>
      <c r="J120" s="78">
        <f>J122+J123</f>
        <v>588235</v>
      </c>
      <c r="K120" s="79">
        <f>K122+K123</f>
        <v>588235</v>
      </c>
      <c r="L120" s="47"/>
    </row>
    <row r="121" spans="1:12" x14ac:dyDescent="0.25">
      <c r="A121" s="1" t="s">
        <v>121</v>
      </c>
      <c r="B121" s="57"/>
      <c r="C121" s="57"/>
      <c r="D121" s="57"/>
      <c r="E121" s="57"/>
      <c r="F121" s="57"/>
      <c r="G121" s="57"/>
      <c r="H121" s="57"/>
      <c r="I121" s="57"/>
      <c r="J121" s="57"/>
      <c r="K121" s="80"/>
      <c r="L121" s="47"/>
    </row>
    <row r="122" spans="1:12" x14ac:dyDescent="0.25">
      <c r="A122" s="1" t="s">
        <v>6</v>
      </c>
      <c r="B122" s="57">
        <v>0</v>
      </c>
      <c r="C122" s="57">
        <v>0</v>
      </c>
      <c r="D122" s="57">
        <v>0</v>
      </c>
      <c r="E122" s="57">
        <v>0</v>
      </c>
      <c r="F122" s="57">
        <v>0</v>
      </c>
      <c r="G122" s="57">
        <v>588235</v>
      </c>
      <c r="H122" s="57">
        <v>588235</v>
      </c>
      <c r="I122" s="57">
        <v>588235</v>
      </c>
      <c r="J122" s="57">
        <v>588235</v>
      </c>
      <c r="K122" s="57">
        <v>588235</v>
      </c>
      <c r="L122" s="47"/>
    </row>
    <row r="123" spans="1:12" ht="67.5" customHeight="1" thickBot="1" x14ac:dyDescent="0.3">
      <c r="A123" s="1" t="s">
        <v>13</v>
      </c>
      <c r="B123" s="81">
        <v>0</v>
      </c>
      <c r="C123" s="81">
        <v>0</v>
      </c>
      <c r="D123" s="81">
        <v>0</v>
      </c>
      <c r="E123" s="81">
        <v>0</v>
      </c>
      <c r="F123" s="81">
        <v>0</v>
      </c>
      <c r="G123" s="81">
        <v>0</v>
      </c>
      <c r="H123" s="81">
        <v>0</v>
      </c>
      <c r="I123" s="81">
        <v>0</v>
      </c>
      <c r="J123" s="81">
        <v>0</v>
      </c>
      <c r="K123" s="81">
        <v>0</v>
      </c>
      <c r="L123" s="47"/>
    </row>
    <row r="124" spans="1:12" ht="24" customHeight="1" thickBot="1" x14ac:dyDescent="0.3">
      <c r="A124" s="483" t="s">
        <v>120</v>
      </c>
      <c r="B124" s="484"/>
      <c r="C124" s="484"/>
      <c r="D124" s="484"/>
      <c r="E124" s="484"/>
      <c r="F124" s="484"/>
      <c r="G124" s="484"/>
      <c r="H124" s="484"/>
      <c r="I124" s="484"/>
      <c r="J124" s="484"/>
      <c r="K124" s="484"/>
      <c r="L124" s="485"/>
    </row>
    <row r="125" spans="1:12" x14ac:dyDescent="0.25">
      <c r="A125" s="3" t="s">
        <v>7</v>
      </c>
      <c r="B125" s="43">
        <f>B126+B127+B128+B130</f>
        <v>0</v>
      </c>
      <c r="C125" s="43">
        <f t="shared" ref="C125:K125" si="33">C126+C127+C128+C130</f>
        <v>0</v>
      </c>
      <c r="D125" s="43">
        <f t="shared" si="33"/>
        <v>0</v>
      </c>
      <c r="E125" s="43">
        <f t="shared" si="33"/>
        <v>281594</v>
      </c>
      <c r="F125" s="43">
        <f t="shared" si="33"/>
        <v>281594</v>
      </c>
      <c r="G125" s="43">
        <f t="shared" si="33"/>
        <v>281594</v>
      </c>
      <c r="H125" s="43">
        <f t="shared" si="33"/>
        <v>281594</v>
      </c>
      <c r="I125" s="43">
        <f t="shared" si="33"/>
        <v>281594</v>
      </c>
      <c r="J125" s="43">
        <f t="shared" si="33"/>
        <v>281594</v>
      </c>
      <c r="K125" s="43">
        <f t="shared" si="33"/>
        <v>281594</v>
      </c>
      <c r="L125" s="61"/>
    </row>
    <row r="126" spans="1:12" x14ac:dyDescent="0.25">
      <c r="A126" s="1" t="s">
        <v>8</v>
      </c>
      <c r="B126" s="44">
        <v>0</v>
      </c>
      <c r="C126" s="44">
        <v>0</v>
      </c>
      <c r="D126" s="44">
        <v>0</v>
      </c>
      <c r="E126" s="44">
        <v>0</v>
      </c>
      <c r="F126" s="44">
        <v>0</v>
      </c>
      <c r="G126" s="44">
        <v>0</v>
      </c>
      <c r="H126" s="44">
        <v>0</v>
      </c>
      <c r="I126" s="44">
        <v>0</v>
      </c>
      <c r="J126" s="44">
        <v>0</v>
      </c>
      <c r="K126" s="44">
        <v>0</v>
      </c>
      <c r="L126" s="4"/>
    </row>
    <row r="127" spans="1:12" x14ac:dyDescent="0.25">
      <c r="A127" s="1" t="s">
        <v>9</v>
      </c>
      <c r="B127" s="44">
        <v>0</v>
      </c>
      <c r="C127" s="44">
        <v>0</v>
      </c>
      <c r="D127" s="44">
        <v>0</v>
      </c>
      <c r="E127" s="44">
        <v>0</v>
      </c>
      <c r="F127" s="44">
        <v>0</v>
      </c>
      <c r="G127" s="44">
        <v>0</v>
      </c>
      <c r="H127" s="44">
        <v>0</v>
      </c>
      <c r="I127" s="44">
        <v>0</v>
      </c>
      <c r="J127" s="44">
        <v>0</v>
      </c>
      <c r="K127" s="44">
        <v>0</v>
      </c>
      <c r="L127" s="4"/>
    </row>
    <row r="128" spans="1:12" ht="25.5" x14ac:dyDescent="0.25">
      <c r="A128" s="1" t="s">
        <v>10</v>
      </c>
      <c r="B128" s="44">
        <v>0</v>
      </c>
      <c r="C128" s="44">
        <v>0</v>
      </c>
      <c r="D128" s="44">
        <v>0</v>
      </c>
      <c r="E128" s="44">
        <v>0</v>
      </c>
      <c r="F128" s="44">
        <v>0</v>
      </c>
      <c r="G128" s="44">
        <v>0</v>
      </c>
      <c r="H128" s="44">
        <v>0</v>
      </c>
      <c r="I128" s="44">
        <v>0</v>
      </c>
      <c r="J128" s="44">
        <v>0</v>
      </c>
      <c r="K128" s="44">
        <v>0</v>
      </c>
      <c r="L128" s="4"/>
    </row>
    <row r="129" spans="1:12" ht="30" customHeight="1" x14ac:dyDescent="0.25">
      <c r="A129" s="1" t="s">
        <v>82</v>
      </c>
      <c r="B129" s="44">
        <v>0</v>
      </c>
      <c r="C129" s="44">
        <v>0</v>
      </c>
      <c r="D129" s="44">
        <v>0</v>
      </c>
      <c r="E129" s="44">
        <v>0</v>
      </c>
      <c r="F129" s="44">
        <v>0</v>
      </c>
      <c r="G129" s="44">
        <v>0</v>
      </c>
      <c r="H129" s="44">
        <v>0</v>
      </c>
      <c r="I129" s="44">
        <v>0</v>
      </c>
      <c r="J129" s="44">
        <v>0</v>
      </c>
      <c r="K129" s="44">
        <v>0</v>
      </c>
      <c r="L129" s="4"/>
    </row>
    <row r="130" spans="1:12" ht="25.5" x14ac:dyDescent="0.25">
      <c r="A130" s="2" t="s">
        <v>3</v>
      </c>
      <c r="B130" s="45">
        <f t="shared" ref="B130:K130" si="34">B132+B133</f>
        <v>0</v>
      </c>
      <c r="C130" s="45">
        <f t="shared" si="34"/>
        <v>0</v>
      </c>
      <c r="D130" s="45">
        <f t="shared" si="34"/>
        <v>0</v>
      </c>
      <c r="E130" s="45">
        <f t="shared" si="34"/>
        <v>281594</v>
      </c>
      <c r="F130" s="45">
        <f t="shared" si="34"/>
        <v>281594</v>
      </c>
      <c r="G130" s="45">
        <f t="shared" si="34"/>
        <v>281594</v>
      </c>
      <c r="H130" s="45">
        <f t="shared" si="34"/>
        <v>281594</v>
      </c>
      <c r="I130" s="45">
        <f t="shared" si="34"/>
        <v>281594</v>
      </c>
      <c r="J130" s="45">
        <f t="shared" si="34"/>
        <v>281594</v>
      </c>
      <c r="K130" s="45">
        <f t="shared" si="34"/>
        <v>281594</v>
      </c>
      <c r="L130" s="4"/>
    </row>
    <row r="131" spans="1:12" x14ac:dyDescent="0.25">
      <c r="A131" s="1" t="s">
        <v>121</v>
      </c>
      <c r="B131" s="44"/>
      <c r="C131" s="44"/>
      <c r="D131" s="44"/>
      <c r="E131" s="44"/>
      <c r="F131" s="44"/>
      <c r="G131" s="44"/>
      <c r="H131" s="44"/>
      <c r="I131" s="44"/>
      <c r="J131" s="44"/>
      <c r="K131" s="46"/>
      <c r="L131" s="4"/>
    </row>
    <row r="132" spans="1:12" x14ac:dyDescent="0.25">
      <c r="A132" s="1" t="s">
        <v>6</v>
      </c>
      <c r="B132" s="44">
        <v>0</v>
      </c>
      <c r="C132" s="44">
        <v>0</v>
      </c>
      <c r="D132" s="44">
        <v>0</v>
      </c>
      <c r="E132" s="44">
        <v>281594</v>
      </c>
      <c r="F132" s="44">
        <v>281594</v>
      </c>
      <c r="G132" s="44">
        <v>281594</v>
      </c>
      <c r="H132" s="44">
        <v>281594</v>
      </c>
      <c r="I132" s="44">
        <v>281594</v>
      </c>
      <c r="J132" s="44">
        <v>281594</v>
      </c>
      <c r="K132" s="46">
        <v>281594</v>
      </c>
      <c r="L132" s="4"/>
    </row>
    <row r="133" spans="1:12" ht="66.75" customHeight="1" thickBot="1" x14ac:dyDescent="0.3">
      <c r="A133" s="1" t="s">
        <v>13</v>
      </c>
      <c r="B133" s="44">
        <v>0</v>
      </c>
      <c r="C133" s="44">
        <v>0</v>
      </c>
      <c r="D133" s="44">
        <v>0</v>
      </c>
      <c r="E133" s="44">
        <v>0</v>
      </c>
      <c r="F133" s="44">
        <v>0</v>
      </c>
      <c r="G133" s="44">
        <v>0</v>
      </c>
      <c r="H133" s="44">
        <v>0</v>
      </c>
      <c r="I133" s="44">
        <v>0</v>
      </c>
      <c r="J133" s="44">
        <v>0</v>
      </c>
      <c r="K133" s="44">
        <v>0</v>
      </c>
      <c r="L133" s="4"/>
    </row>
    <row r="134" spans="1:12" ht="20.25" customHeight="1" thickBot="1" x14ac:dyDescent="0.3">
      <c r="A134" s="483" t="s">
        <v>22</v>
      </c>
      <c r="B134" s="484"/>
      <c r="C134" s="484"/>
      <c r="D134" s="484"/>
      <c r="E134" s="484"/>
      <c r="F134" s="484"/>
      <c r="G134" s="484"/>
      <c r="H134" s="484"/>
      <c r="I134" s="484"/>
      <c r="J134" s="484"/>
      <c r="K134" s="484"/>
      <c r="L134" s="485"/>
    </row>
    <row r="135" spans="1:12" x14ac:dyDescent="0.25">
      <c r="A135" s="3" t="s">
        <v>7</v>
      </c>
      <c r="B135" s="43">
        <f>B136+B137+B138+B140</f>
        <v>86000</v>
      </c>
      <c r="C135" s="43">
        <f t="shared" ref="C135:K135" si="35">C136+C137+C138+C140</f>
        <v>86000</v>
      </c>
      <c r="D135" s="43">
        <f t="shared" si="35"/>
        <v>86000</v>
      </c>
      <c r="E135" s="43">
        <f t="shared" si="35"/>
        <v>0</v>
      </c>
      <c r="F135" s="43">
        <f t="shared" si="35"/>
        <v>0</v>
      </c>
      <c r="G135" s="43">
        <f t="shared" si="35"/>
        <v>86000</v>
      </c>
      <c r="H135" s="43">
        <f t="shared" si="35"/>
        <v>86000</v>
      </c>
      <c r="I135" s="43">
        <f t="shared" si="35"/>
        <v>86000</v>
      </c>
      <c r="J135" s="43">
        <f t="shared" si="35"/>
        <v>86000</v>
      </c>
      <c r="K135" s="43">
        <f t="shared" si="35"/>
        <v>86000</v>
      </c>
      <c r="L135" s="61"/>
    </row>
    <row r="136" spans="1:12" x14ac:dyDescent="0.25">
      <c r="A136" s="1" t="s">
        <v>8</v>
      </c>
      <c r="B136" s="44">
        <v>0</v>
      </c>
      <c r="C136" s="44">
        <v>0</v>
      </c>
      <c r="D136" s="44">
        <v>0</v>
      </c>
      <c r="E136" s="44">
        <v>0</v>
      </c>
      <c r="F136" s="44">
        <v>0</v>
      </c>
      <c r="G136" s="44">
        <v>0</v>
      </c>
      <c r="H136" s="44">
        <v>0</v>
      </c>
      <c r="I136" s="44">
        <v>0</v>
      </c>
      <c r="J136" s="44">
        <v>0</v>
      </c>
      <c r="K136" s="44">
        <v>0</v>
      </c>
      <c r="L136" s="4"/>
    </row>
    <row r="137" spans="1:12" x14ac:dyDescent="0.25">
      <c r="A137" s="1" t="s">
        <v>9</v>
      </c>
      <c r="B137" s="44">
        <v>0</v>
      </c>
      <c r="C137" s="44">
        <v>0</v>
      </c>
      <c r="D137" s="44">
        <v>0</v>
      </c>
      <c r="E137" s="44">
        <v>0</v>
      </c>
      <c r="F137" s="44">
        <v>0</v>
      </c>
      <c r="G137" s="44">
        <v>0</v>
      </c>
      <c r="H137" s="44">
        <v>0</v>
      </c>
      <c r="I137" s="44">
        <v>0</v>
      </c>
      <c r="J137" s="44">
        <v>0</v>
      </c>
      <c r="K137" s="44">
        <v>0</v>
      </c>
      <c r="L137" s="4"/>
    </row>
    <row r="138" spans="1:12" ht="25.5" x14ac:dyDescent="0.25">
      <c r="A138" s="1" t="s">
        <v>10</v>
      </c>
      <c r="B138" s="44">
        <v>0</v>
      </c>
      <c r="C138" s="44">
        <v>0</v>
      </c>
      <c r="D138" s="44">
        <v>0</v>
      </c>
      <c r="E138" s="44">
        <v>0</v>
      </c>
      <c r="F138" s="44">
        <v>0</v>
      </c>
      <c r="G138" s="44">
        <v>0</v>
      </c>
      <c r="H138" s="44">
        <v>0</v>
      </c>
      <c r="I138" s="44">
        <v>0</v>
      </c>
      <c r="J138" s="44">
        <v>0</v>
      </c>
      <c r="K138" s="44">
        <v>0</v>
      </c>
      <c r="L138" s="4"/>
    </row>
    <row r="139" spans="1:12" ht="32.25" customHeight="1" x14ac:dyDescent="0.25">
      <c r="A139" s="1" t="s">
        <v>82</v>
      </c>
      <c r="B139" s="44">
        <v>0</v>
      </c>
      <c r="C139" s="44">
        <v>0</v>
      </c>
      <c r="D139" s="44">
        <v>0</v>
      </c>
      <c r="E139" s="44">
        <v>0</v>
      </c>
      <c r="F139" s="44">
        <v>0</v>
      </c>
      <c r="G139" s="44">
        <v>0</v>
      </c>
      <c r="H139" s="44">
        <v>0</v>
      </c>
      <c r="I139" s="44">
        <v>0</v>
      </c>
      <c r="J139" s="44">
        <v>0</v>
      </c>
      <c r="K139" s="44">
        <v>0</v>
      </c>
      <c r="L139" s="4"/>
    </row>
    <row r="140" spans="1:12" ht="25.5" x14ac:dyDescent="0.25">
      <c r="A140" s="2" t="s">
        <v>3</v>
      </c>
      <c r="B140" s="45">
        <f>B142+B143</f>
        <v>86000</v>
      </c>
      <c r="C140" s="45">
        <f t="shared" ref="C140:K140" si="36">C142+C143</f>
        <v>86000</v>
      </c>
      <c r="D140" s="45">
        <f t="shared" si="36"/>
        <v>86000</v>
      </c>
      <c r="E140" s="45">
        <f t="shared" si="36"/>
        <v>0</v>
      </c>
      <c r="F140" s="45">
        <f t="shared" si="36"/>
        <v>0</v>
      </c>
      <c r="G140" s="45">
        <f t="shared" si="36"/>
        <v>86000</v>
      </c>
      <c r="H140" s="45">
        <f t="shared" si="36"/>
        <v>86000</v>
      </c>
      <c r="I140" s="45">
        <f t="shared" si="36"/>
        <v>86000</v>
      </c>
      <c r="J140" s="45">
        <f t="shared" si="36"/>
        <v>86000</v>
      </c>
      <c r="K140" s="45">
        <f t="shared" si="36"/>
        <v>86000</v>
      </c>
      <c r="L140" s="4"/>
    </row>
    <row r="141" spans="1:12" x14ac:dyDescent="0.25">
      <c r="A141" s="1" t="s">
        <v>121</v>
      </c>
      <c r="B141" s="44"/>
      <c r="C141" s="44"/>
      <c r="D141" s="44"/>
      <c r="E141" s="44"/>
      <c r="F141" s="44"/>
      <c r="G141" s="44"/>
      <c r="H141" s="44"/>
      <c r="I141" s="44"/>
      <c r="J141" s="44"/>
      <c r="K141" s="46"/>
      <c r="L141" s="4"/>
    </row>
    <row r="142" spans="1:12" x14ac:dyDescent="0.25">
      <c r="A142" s="1" t="s">
        <v>6</v>
      </c>
      <c r="B142" s="44">
        <v>86000</v>
      </c>
      <c r="C142" s="44">
        <v>86000</v>
      </c>
      <c r="D142" s="44">
        <v>86000</v>
      </c>
      <c r="E142" s="44">
        <v>0</v>
      </c>
      <c r="F142" s="44">
        <v>0</v>
      </c>
      <c r="G142" s="44">
        <v>86000</v>
      </c>
      <c r="H142" s="44">
        <v>86000</v>
      </c>
      <c r="I142" s="44">
        <v>86000</v>
      </c>
      <c r="J142" s="44">
        <v>86000</v>
      </c>
      <c r="K142" s="44">
        <v>86000</v>
      </c>
      <c r="L142" s="4"/>
    </row>
    <row r="143" spans="1:12" ht="51.75" thickBot="1" x14ac:dyDescent="0.3">
      <c r="A143" s="1" t="s">
        <v>13</v>
      </c>
      <c r="B143" s="44">
        <v>0</v>
      </c>
      <c r="C143" s="44">
        <v>0</v>
      </c>
      <c r="D143" s="44">
        <v>0</v>
      </c>
      <c r="E143" s="44">
        <v>0</v>
      </c>
      <c r="F143" s="44">
        <v>0</v>
      </c>
      <c r="G143" s="44">
        <v>0</v>
      </c>
      <c r="H143" s="44">
        <v>0</v>
      </c>
      <c r="I143" s="44">
        <v>0</v>
      </c>
      <c r="J143" s="44">
        <v>0</v>
      </c>
      <c r="K143" s="44">
        <v>0</v>
      </c>
      <c r="L143" s="4"/>
    </row>
    <row r="144" spans="1:12" ht="26.25" customHeight="1" thickBot="1" x14ac:dyDescent="0.3">
      <c r="A144" s="475" t="s">
        <v>53</v>
      </c>
      <c r="B144" s="476"/>
      <c r="C144" s="476"/>
      <c r="D144" s="476"/>
      <c r="E144" s="476"/>
      <c r="F144" s="476"/>
      <c r="G144" s="476"/>
      <c r="H144" s="476"/>
      <c r="I144" s="476"/>
      <c r="J144" s="476"/>
      <c r="K144" s="476"/>
      <c r="L144" s="477"/>
    </row>
    <row r="145" spans="1:12" x14ac:dyDescent="0.25">
      <c r="A145" s="8" t="s">
        <v>7</v>
      </c>
      <c r="B145" s="86">
        <f>SUM(B146:B150)</f>
        <v>65771596.969999999</v>
      </c>
      <c r="C145" s="86">
        <f t="shared" ref="C145:K145" si="37">SUM(C146:C150)</f>
        <v>116579118.23</v>
      </c>
      <c r="D145" s="86">
        <f t="shared" si="37"/>
        <v>145050712.92000002</v>
      </c>
      <c r="E145" s="86">
        <f t="shared" si="37"/>
        <v>151577154.26999998</v>
      </c>
      <c r="F145" s="86">
        <f t="shared" si="37"/>
        <v>281368228.5642857</v>
      </c>
      <c r="G145" s="86">
        <f t="shared" si="37"/>
        <v>327428499.46228576</v>
      </c>
      <c r="H145" s="86">
        <f t="shared" si="37"/>
        <v>324206641.95628572</v>
      </c>
      <c r="I145" s="86">
        <f t="shared" si="37"/>
        <v>435869736.11428571</v>
      </c>
      <c r="J145" s="86">
        <f t="shared" si="37"/>
        <v>487133002.1842857</v>
      </c>
      <c r="K145" s="86">
        <f t="shared" si="37"/>
        <v>265691553.87</v>
      </c>
      <c r="L145" s="9"/>
    </row>
    <row r="146" spans="1:12" x14ac:dyDescent="0.25">
      <c r="A146" s="10" t="s">
        <v>8</v>
      </c>
      <c r="B146" s="86">
        <f t="shared" ref="B146:K146" si="38">SUM(B157+B167+B177+B187+B197+B208+B219+B229+B239+B249+B259+B270+B280+B290+B301+B313+B323+B333+B343+B353)</f>
        <v>0</v>
      </c>
      <c r="C146" s="86">
        <f t="shared" si="38"/>
        <v>0</v>
      </c>
      <c r="D146" s="86">
        <f t="shared" si="38"/>
        <v>0</v>
      </c>
      <c r="E146" s="86">
        <f t="shared" si="38"/>
        <v>0</v>
      </c>
      <c r="F146" s="86">
        <f t="shared" si="38"/>
        <v>0</v>
      </c>
      <c r="G146" s="86">
        <f t="shared" si="38"/>
        <v>0</v>
      </c>
      <c r="H146" s="86">
        <f t="shared" si="38"/>
        <v>0</v>
      </c>
      <c r="I146" s="86">
        <f t="shared" si="38"/>
        <v>0</v>
      </c>
      <c r="J146" s="86">
        <f t="shared" si="38"/>
        <v>0</v>
      </c>
      <c r="K146" s="86">
        <f t="shared" si="38"/>
        <v>0</v>
      </c>
      <c r="L146" s="11"/>
    </row>
    <row r="147" spans="1:12" x14ac:dyDescent="0.25">
      <c r="A147" s="10" t="s">
        <v>9</v>
      </c>
      <c r="B147" s="86">
        <f>SUM(B158+B168+B178+B188+B198+B209+B220+B230+B240+B250+B260+B271++B281+B291+B302+B314+B324+B334+B344+B354)</f>
        <v>0</v>
      </c>
      <c r="C147" s="86">
        <f t="shared" ref="C147:K147" si="39">SUM(C158+C168+C178+C188+C198+C209+C220+C230+C240+C250+C260+C271++C281+C291+C302+C314+C324+C334+C344+C354)</f>
        <v>0</v>
      </c>
      <c r="D147" s="86">
        <f t="shared" si="39"/>
        <v>0</v>
      </c>
      <c r="E147" s="86">
        <f t="shared" si="39"/>
        <v>0</v>
      </c>
      <c r="F147" s="86">
        <f t="shared" si="39"/>
        <v>0</v>
      </c>
      <c r="G147" s="86">
        <f t="shared" si="39"/>
        <v>0</v>
      </c>
      <c r="H147" s="86">
        <f t="shared" si="39"/>
        <v>0</v>
      </c>
      <c r="I147" s="86">
        <f t="shared" si="39"/>
        <v>0</v>
      </c>
      <c r="J147" s="86">
        <f t="shared" si="39"/>
        <v>0</v>
      </c>
      <c r="K147" s="86">
        <f t="shared" si="39"/>
        <v>0</v>
      </c>
      <c r="L147" s="11"/>
    </row>
    <row r="148" spans="1:12" ht="25.5" x14ac:dyDescent="0.25">
      <c r="A148" s="10" t="s">
        <v>10</v>
      </c>
      <c r="B148" s="86">
        <f>SUM(B159+B169+B179+B189++B199+B210+B221+B231+B241+B251+B261+B272+B282+B292+B303+B315+B325+B335+B345+B355)</f>
        <v>0</v>
      </c>
      <c r="C148" s="86">
        <f t="shared" ref="C148:K148" si="40">SUM(C159+C169+C179+C189++C199+C210+C221+C231+C241+C251+C261+C272+C282+C292+C303+C315+C325+C335+C345+C355)</f>
        <v>0</v>
      </c>
      <c r="D148" s="86">
        <f t="shared" si="40"/>
        <v>0</v>
      </c>
      <c r="E148" s="86">
        <f t="shared" si="40"/>
        <v>0</v>
      </c>
      <c r="F148" s="86">
        <f t="shared" si="40"/>
        <v>0</v>
      </c>
      <c r="G148" s="86">
        <f t="shared" si="40"/>
        <v>0</v>
      </c>
      <c r="H148" s="86">
        <f t="shared" si="40"/>
        <v>0</v>
      </c>
      <c r="I148" s="86">
        <f t="shared" si="40"/>
        <v>0</v>
      </c>
      <c r="J148" s="86">
        <f t="shared" si="40"/>
        <v>0</v>
      </c>
      <c r="K148" s="86">
        <f t="shared" si="40"/>
        <v>0</v>
      </c>
      <c r="L148" s="11"/>
    </row>
    <row r="149" spans="1:12" ht="30" customHeight="1" x14ac:dyDescent="0.25">
      <c r="A149" s="10" t="s">
        <v>82</v>
      </c>
      <c r="B149" s="86">
        <f>SUM(B160+B170+B180+B190+B200+B211+B222+B232+B242+B252+B262+B273+B283+B293+B304+B316+B326+B336+B346+B356)</f>
        <v>4632449</v>
      </c>
      <c r="C149" s="86">
        <f t="shared" ref="C149:K149" si="41">SUM(C160+C170+C180+C190+C200+C211+C222+C232+C242+C252+C262+C273+C283+C293+C304+C316+C326+C336+C346+C356)</f>
        <v>20152962</v>
      </c>
      <c r="D149" s="86">
        <f t="shared" si="41"/>
        <v>16472809</v>
      </c>
      <c r="E149" s="86">
        <f t="shared" si="41"/>
        <v>0</v>
      </c>
      <c r="F149" s="86">
        <f t="shared" si="41"/>
        <v>0</v>
      </c>
      <c r="G149" s="86">
        <f t="shared" si="41"/>
        <v>0</v>
      </c>
      <c r="H149" s="86">
        <f t="shared" si="41"/>
        <v>40000000</v>
      </c>
      <c r="I149" s="86">
        <f t="shared" si="41"/>
        <v>40000000</v>
      </c>
      <c r="J149" s="86">
        <f t="shared" si="41"/>
        <v>19000000</v>
      </c>
      <c r="K149" s="86">
        <f t="shared" si="41"/>
        <v>12000000</v>
      </c>
      <c r="L149" s="11"/>
    </row>
    <row r="150" spans="1:12" ht="25.5" x14ac:dyDescent="0.25">
      <c r="A150" s="12" t="s">
        <v>3</v>
      </c>
      <c r="B150" s="86">
        <f>SUM(B152:B153)</f>
        <v>61139147.969999999</v>
      </c>
      <c r="C150" s="86">
        <f t="shared" ref="C150:K150" si="42">SUM(C152:C153)</f>
        <v>96426156.230000004</v>
      </c>
      <c r="D150" s="86">
        <f t="shared" si="42"/>
        <v>128577903.92</v>
      </c>
      <c r="E150" s="86">
        <f t="shared" si="42"/>
        <v>151577154.26999998</v>
      </c>
      <c r="F150" s="86">
        <f t="shared" si="42"/>
        <v>281368228.5642857</v>
      </c>
      <c r="G150" s="86">
        <f t="shared" si="42"/>
        <v>327428499.46228576</v>
      </c>
      <c r="H150" s="86">
        <f t="shared" si="42"/>
        <v>284206641.95628572</v>
      </c>
      <c r="I150" s="86">
        <f t="shared" si="42"/>
        <v>395869736.11428571</v>
      </c>
      <c r="J150" s="86">
        <f t="shared" si="42"/>
        <v>468133002.1842857</v>
      </c>
      <c r="K150" s="86">
        <f t="shared" si="42"/>
        <v>253691553.87</v>
      </c>
      <c r="L150" s="11"/>
    </row>
    <row r="151" spans="1:12" x14ac:dyDescent="0.25">
      <c r="A151" s="10" t="s">
        <v>121</v>
      </c>
      <c r="B151" s="86"/>
      <c r="C151" s="86"/>
      <c r="D151" s="86"/>
      <c r="E151" s="86"/>
      <c r="F151" s="86"/>
      <c r="G151" s="86"/>
      <c r="H151" s="86"/>
      <c r="I151" s="86"/>
      <c r="J151" s="86"/>
      <c r="K151" s="86"/>
      <c r="L151" s="11"/>
    </row>
    <row r="152" spans="1:12" x14ac:dyDescent="0.25">
      <c r="A152" s="10" t="s">
        <v>6</v>
      </c>
      <c r="B152" s="86">
        <f>SUM(B163+B173+B183+B193+B203+B214+B225+B235+B245+B255+B265+B276+B286+B296+B307+B319+B329+B339+B349+B359)</f>
        <v>36173620.969999999</v>
      </c>
      <c r="C152" s="86">
        <f t="shared" ref="C152:K152" si="43">SUM(C163+C173+C183+C193+C203+C214+C225+C235+C245+C255+C265+C276+C286+C296+C307+C319+C329+C339+C349+C359)</f>
        <v>42014322.230000004</v>
      </c>
      <c r="D152" s="86">
        <f t="shared" si="43"/>
        <v>43471666.920000002</v>
      </c>
      <c r="E152" s="86">
        <f t="shared" si="43"/>
        <v>56938462.812574297</v>
      </c>
      <c r="F152" s="86">
        <f t="shared" si="43"/>
        <v>78741899.960492328</v>
      </c>
      <c r="G152" s="86">
        <f t="shared" si="43"/>
        <v>95031421.716172129</v>
      </c>
      <c r="H152" s="86">
        <f t="shared" si="43"/>
        <v>84982465.763618395</v>
      </c>
      <c r="I152" s="86">
        <f t="shared" si="43"/>
        <v>97973496.114285707</v>
      </c>
      <c r="J152" s="86">
        <f t="shared" si="43"/>
        <v>97238195.184285715</v>
      </c>
      <c r="K152" s="86">
        <f t="shared" si="43"/>
        <v>57525806.869999997</v>
      </c>
      <c r="L152" s="11"/>
    </row>
    <row r="153" spans="1:12" ht="58.5" customHeight="1" thickBot="1" x14ac:dyDescent="0.3">
      <c r="A153" s="10" t="s">
        <v>13</v>
      </c>
      <c r="B153" s="86">
        <f>SUM(B164+B174+B184+B194+B204+B215+B226+B236+B246+B256+B266+B277+B287+B297+B308+B320+B330+B340+B350+B360)</f>
        <v>24965527</v>
      </c>
      <c r="C153" s="86">
        <f t="shared" ref="C153:K153" si="44">SUM(C164+C174+C184+C194+C204+C215+C226+C236+C246+C256+C266+C277+C287+C297+C308+C320+C330+C340+C350+C360)</f>
        <v>54411834</v>
      </c>
      <c r="D153" s="86">
        <f t="shared" si="44"/>
        <v>85106237</v>
      </c>
      <c r="E153" s="86">
        <f t="shared" si="44"/>
        <v>94638691.457425699</v>
      </c>
      <c r="F153" s="86">
        <f t="shared" si="44"/>
        <v>202626328.60379338</v>
      </c>
      <c r="G153" s="86">
        <f t="shared" si="44"/>
        <v>232397077.7461136</v>
      </c>
      <c r="H153" s="86">
        <f t="shared" si="44"/>
        <v>199224176.19266731</v>
      </c>
      <c r="I153" s="86">
        <f t="shared" si="44"/>
        <v>297896240</v>
      </c>
      <c r="J153" s="86">
        <f t="shared" si="44"/>
        <v>370894807</v>
      </c>
      <c r="K153" s="86">
        <f t="shared" si="44"/>
        <v>196165747</v>
      </c>
      <c r="L153" s="10"/>
    </row>
    <row r="154" spans="1:12" ht="15.75" customHeight="1" thickBot="1" x14ac:dyDescent="0.3">
      <c r="A154" s="483" t="s">
        <v>23</v>
      </c>
      <c r="B154" s="484"/>
      <c r="C154" s="484"/>
      <c r="D154" s="484"/>
      <c r="E154" s="484"/>
      <c r="F154" s="484"/>
      <c r="G154" s="484"/>
      <c r="H154" s="484"/>
      <c r="I154" s="484"/>
      <c r="J154" s="484"/>
      <c r="K154" s="484"/>
      <c r="L154" s="485"/>
    </row>
    <row r="155" spans="1:12" ht="35.25" customHeight="1" thickBot="1" x14ac:dyDescent="0.3">
      <c r="A155" s="486" t="s">
        <v>136</v>
      </c>
      <c r="B155" s="487"/>
      <c r="C155" s="487"/>
      <c r="D155" s="487"/>
      <c r="E155" s="487"/>
      <c r="F155" s="487"/>
      <c r="G155" s="487"/>
      <c r="H155" s="487"/>
      <c r="I155" s="487"/>
      <c r="J155" s="487"/>
      <c r="K155" s="487"/>
      <c r="L155" s="488"/>
    </row>
    <row r="156" spans="1:12" x14ac:dyDescent="0.25">
      <c r="A156" s="32" t="s">
        <v>7</v>
      </c>
      <c r="B156" s="77">
        <f>B157+B158+B159+B161</f>
        <v>27664177.969999999</v>
      </c>
      <c r="C156" s="77">
        <f t="shared" ref="C156:I156" si="45">C157+C158+C159+C161</f>
        <v>62403285.230000004</v>
      </c>
      <c r="D156" s="77">
        <f t="shared" si="45"/>
        <v>98365318.920000002</v>
      </c>
      <c r="E156" s="77">
        <f t="shared" si="45"/>
        <v>75746000</v>
      </c>
      <c r="F156" s="77">
        <f t="shared" si="45"/>
        <v>167585000</v>
      </c>
      <c r="G156" s="77">
        <f t="shared" si="45"/>
        <v>200860000</v>
      </c>
      <c r="H156" s="77">
        <f t="shared" si="45"/>
        <v>115825405.96000001</v>
      </c>
      <c r="I156" s="77">
        <f t="shared" si="45"/>
        <v>115825405.96000001</v>
      </c>
      <c r="J156" s="77">
        <f>J157+J158+J159+J161</f>
        <v>115825405.96000001</v>
      </c>
      <c r="K156" s="173">
        <f>K157+K158+K159+K161</f>
        <v>0</v>
      </c>
      <c r="L156" s="479" t="s">
        <v>137</v>
      </c>
    </row>
    <row r="157" spans="1:12" x14ac:dyDescent="0.25">
      <c r="A157" s="33" t="s">
        <v>8</v>
      </c>
      <c r="B157" s="57">
        <v>0</v>
      </c>
      <c r="C157" s="57">
        <v>0</v>
      </c>
      <c r="D157" s="57">
        <v>0</v>
      </c>
      <c r="E157" s="57">
        <v>0</v>
      </c>
      <c r="F157" s="57">
        <v>0</v>
      </c>
      <c r="G157" s="57">
        <v>0</v>
      </c>
      <c r="H157" s="57">
        <v>0</v>
      </c>
      <c r="I157" s="57">
        <v>0</v>
      </c>
      <c r="J157" s="57">
        <v>0</v>
      </c>
      <c r="K157" s="58">
        <v>0</v>
      </c>
      <c r="L157" s="480"/>
    </row>
    <row r="158" spans="1:12" x14ac:dyDescent="0.25">
      <c r="A158" s="33" t="s">
        <v>9</v>
      </c>
      <c r="B158" s="57">
        <v>0</v>
      </c>
      <c r="C158" s="57">
        <v>0</v>
      </c>
      <c r="D158" s="57">
        <v>0</v>
      </c>
      <c r="E158" s="57">
        <v>0</v>
      </c>
      <c r="F158" s="57">
        <v>0</v>
      </c>
      <c r="G158" s="57">
        <v>0</v>
      </c>
      <c r="H158" s="57">
        <v>0</v>
      </c>
      <c r="I158" s="57">
        <v>0</v>
      </c>
      <c r="J158" s="57">
        <v>0</v>
      </c>
      <c r="K158" s="57">
        <v>0</v>
      </c>
      <c r="L158" s="480"/>
    </row>
    <row r="159" spans="1:12" ht="25.5" x14ac:dyDescent="0.25">
      <c r="A159" s="33" t="s">
        <v>10</v>
      </c>
      <c r="B159" s="57">
        <v>0</v>
      </c>
      <c r="C159" s="57">
        <v>0</v>
      </c>
      <c r="D159" s="57">
        <v>0</v>
      </c>
      <c r="E159" s="57">
        <v>0</v>
      </c>
      <c r="F159" s="57">
        <v>0</v>
      </c>
      <c r="G159" s="57">
        <v>0</v>
      </c>
      <c r="H159" s="57">
        <v>0</v>
      </c>
      <c r="I159" s="57">
        <v>0</v>
      </c>
      <c r="J159" s="57">
        <v>0</v>
      </c>
      <c r="K159" s="57">
        <v>0</v>
      </c>
      <c r="L159" s="480"/>
    </row>
    <row r="160" spans="1:12" ht="25.5" customHeight="1" x14ac:dyDescent="0.25">
      <c r="A160" s="33" t="s">
        <v>82</v>
      </c>
      <c r="B160" s="57">
        <v>0</v>
      </c>
      <c r="C160" s="57">
        <v>0</v>
      </c>
      <c r="D160" s="57">
        <v>0</v>
      </c>
      <c r="E160" s="57">
        <v>0</v>
      </c>
      <c r="F160" s="57">
        <v>0</v>
      </c>
      <c r="G160" s="57">
        <v>0</v>
      </c>
      <c r="H160" s="57">
        <v>0</v>
      </c>
      <c r="I160" s="57">
        <v>0</v>
      </c>
      <c r="J160" s="57">
        <v>0</v>
      </c>
      <c r="K160" s="57">
        <v>0</v>
      </c>
      <c r="L160" s="480"/>
    </row>
    <row r="161" spans="1:12" ht="51" customHeight="1" x14ac:dyDescent="0.25">
      <c r="A161" s="35" t="s">
        <v>3</v>
      </c>
      <c r="B161" s="78">
        <f>B163+B164</f>
        <v>27664177.969999999</v>
      </c>
      <c r="C161" s="78">
        <f t="shared" ref="C161:K161" si="46">C163+C164</f>
        <v>62403285.230000004</v>
      </c>
      <c r="D161" s="78">
        <f t="shared" si="46"/>
        <v>98365318.920000002</v>
      </c>
      <c r="E161" s="78">
        <f t="shared" si="46"/>
        <v>75746000</v>
      </c>
      <c r="F161" s="78">
        <f t="shared" si="46"/>
        <v>167585000</v>
      </c>
      <c r="G161" s="78">
        <f t="shared" si="46"/>
        <v>200860000</v>
      </c>
      <c r="H161" s="78">
        <f t="shared" si="46"/>
        <v>115825405.96000001</v>
      </c>
      <c r="I161" s="78">
        <f t="shared" si="46"/>
        <v>115825405.96000001</v>
      </c>
      <c r="J161" s="78">
        <f>J163+J164</f>
        <v>115825405.96000001</v>
      </c>
      <c r="K161" s="78">
        <f t="shared" si="46"/>
        <v>0</v>
      </c>
      <c r="L161" s="480"/>
    </row>
    <row r="162" spans="1:12" ht="38.25" customHeight="1" x14ac:dyDescent="0.25">
      <c r="A162" s="33" t="s">
        <v>121</v>
      </c>
      <c r="B162" s="57"/>
      <c r="C162" s="57"/>
      <c r="D162" s="57"/>
      <c r="E162" s="57"/>
      <c r="F162" s="57"/>
      <c r="G162" s="57"/>
      <c r="H162" s="57"/>
      <c r="I162" s="57"/>
      <c r="J162" s="57"/>
      <c r="K162" s="80"/>
      <c r="L162" s="480"/>
    </row>
    <row r="163" spans="1:12" ht="40.5" customHeight="1" x14ac:dyDescent="0.25">
      <c r="A163" s="33" t="s">
        <v>6</v>
      </c>
      <c r="B163" s="57">
        <f>B164*0.21</f>
        <v>4801220.97</v>
      </c>
      <c r="C163" s="57">
        <f t="shared" ref="C163:J163" si="47">C164*0.21</f>
        <v>10830322.23</v>
      </c>
      <c r="D163" s="57">
        <f t="shared" si="47"/>
        <v>17071666.919999998</v>
      </c>
      <c r="E163" s="57">
        <f t="shared" si="47"/>
        <v>13146000</v>
      </c>
      <c r="F163" s="57">
        <f t="shared" si="47"/>
        <v>29085000</v>
      </c>
      <c r="G163" s="57">
        <f t="shared" si="47"/>
        <v>34860000</v>
      </c>
      <c r="H163" s="57">
        <f t="shared" si="47"/>
        <v>20101929.960000001</v>
      </c>
      <c r="I163" s="57">
        <f t="shared" si="47"/>
        <v>20101929.960000001</v>
      </c>
      <c r="J163" s="57">
        <f t="shared" si="47"/>
        <v>20101929.960000001</v>
      </c>
      <c r="K163" s="57">
        <v>0</v>
      </c>
      <c r="L163" s="480"/>
    </row>
    <row r="164" spans="1:12" ht="110.25" customHeight="1" thickBot="1" x14ac:dyDescent="0.3">
      <c r="A164" s="33" t="s">
        <v>13</v>
      </c>
      <c r="B164" s="57">
        <v>22862957</v>
      </c>
      <c r="C164" s="57">
        <v>51572963</v>
      </c>
      <c r="D164" s="57">
        <v>81293652</v>
      </c>
      <c r="E164" s="57">
        <f>31000000+31600000</f>
        <v>62600000</v>
      </c>
      <c r="F164" s="57">
        <f>79000000+59500000</f>
        <v>138500000</v>
      </c>
      <c r="G164" s="57">
        <f>70000000+96000000</f>
        <v>166000000</v>
      </c>
      <c r="H164" s="57">
        <v>95723476</v>
      </c>
      <c r="I164" s="57">
        <v>95723476</v>
      </c>
      <c r="J164" s="57">
        <v>95723476</v>
      </c>
      <c r="K164" s="80">
        <v>0</v>
      </c>
      <c r="L164" s="481"/>
    </row>
    <row r="165" spans="1:12" ht="30" customHeight="1" thickBot="1" x14ac:dyDescent="0.3">
      <c r="A165" s="486" t="s">
        <v>122</v>
      </c>
      <c r="B165" s="487"/>
      <c r="C165" s="487"/>
      <c r="D165" s="487"/>
      <c r="E165" s="487"/>
      <c r="F165" s="487"/>
      <c r="G165" s="487"/>
      <c r="H165" s="487"/>
      <c r="I165" s="487"/>
      <c r="J165" s="487"/>
      <c r="K165" s="487"/>
      <c r="L165" s="488"/>
    </row>
    <row r="166" spans="1:12" ht="15" customHeight="1" x14ac:dyDescent="0.25">
      <c r="A166" s="32" t="s">
        <v>7</v>
      </c>
      <c r="B166" s="77">
        <f>B167+B168+B169+B171</f>
        <v>48400</v>
      </c>
      <c r="C166" s="77">
        <f t="shared" ref="C166:K166" si="48">C167+C168+C169+C171</f>
        <v>0</v>
      </c>
      <c r="D166" s="77">
        <f t="shared" si="48"/>
        <v>0</v>
      </c>
      <c r="E166" s="77">
        <f t="shared" si="48"/>
        <v>828850</v>
      </c>
      <c r="F166" s="77">
        <f t="shared" si="48"/>
        <v>6146800</v>
      </c>
      <c r="G166" s="77">
        <f t="shared" si="48"/>
        <v>3784880</v>
      </c>
      <c r="H166" s="77">
        <f>H167+H168+H169+H171</f>
        <v>7085760</v>
      </c>
      <c r="I166" s="77">
        <f t="shared" si="48"/>
        <v>89089880</v>
      </c>
      <c r="J166" s="77">
        <f t="shared" si="48"/>
        <v>83141520</v>
      </c>
      <c r="K166" s="173">
        <f t="shared" si="48"/>
        <v>0</v>
      </c>
      <c r="L166" s="499" t="s">
        <v>138</v>
      </c>
    </row>
    <row r="167" spans="1:12" x14ac:dyDescent="0.25">
      <c r="A167" s="33" t="s">
        <v>8</v>
      </c>
      <c r="B167" s="57">
        <v>0</v>
      </c>
      <c r="C167" s="57">
        <v>0</v>
      </c>
      <c r="D167" s="57">
        <v>0</v>
      </c>
      <c r="E167" s="57">
        <v>0</v>
      </c>
      <c r="F167" s="57">
        <v>0</v>
      </c>
      <c r="G167" s="57">
        <v>0</v>
      </c>
      <c r="H167" s="57">
        <v>0</v>
      </c>
      <c r="I167" s="57">
        <v>0</v>
      </c>
      <c r="J167" s="57">
        <v>0</v>
      </c>
      <c r="K167" s="58">
        <v>0</v>
      </c>
      <c r="L167" s="500"/>
    </row>
    <row r="168" spans="1:12" x14ac:dyDescent="0.25">
      <c r="A168" s="33" t="s">
        <v>9</v>
      </c>
      <c r="B168" s="57">
        <v>0</v>
      </c>
      <c r="C168" s="57">
        <v>0</v>
      </c>
      <c r="D168" s="57">
        <v>0</v>
      </c>
      <c r="E168" s="57">
        <v>0</v>
      </c>
      <c r="F168" s="57">
        <v>0</v>
      </c>
      <c r="G168" s="57">
        <v>0</v>
      </c>
      <c r="H168" s="57">
        <v>0</v>
      </c>
      <c r="I168" s="57">
        <v>0</v>
      </c>
      <c r="J168" s="57">
        <v>0</v>
      </c>
      <c r="K168" s="58">
        <v>0</v>
      </c>
      <c r="L168" s="500"/>
    </row>
    <row r="169" spans="1:12" ht="25.5" x14ac:dyDescent="0.25">
      <c r="A169" s="33" t="s">
        <v>10</v>
      </c>
      <c r="B169" s="57">
        <v>0</v>
      </c>
      <c r="C169" s="57">
        <v>0</v>
      </c>
      <c r="D169" s="57">
        <v>0</v>
      </c>
      <c r="E169" s="57">
        <v>0</v>
      </c>
      <c r="F169" s="57">
        <v>0</v>
      </c>
      <c r="G169" s="57">
        <v>0</v>
      </c>
      <c r="H169" s="57">
        <v>0</v>
      </c>
      <c r="I169" s="57">
        <v>0</v>
      </c>
      <c r="J169" s="57">
        <v>0</v>
      </c>
      <c r="K169" s="58">
        <v>0</v>
      </c>
      <c r="L169" s="500"/>
    </row>
    <row r="170" spans="1:12" ht="37.5" customHeight="1" x14ac:dyDescent="0.25">
      <c r="A170" s="33" t="s">
        <v>82</v>
      </c>
      <c r="B170" s="57">
        <v>0</v>
      </c>
      <c r="C170" s="57">
        <v>0</v>
      </c>
      <c r="D170" s="57">
        <v>0</v>
      </c>
      <c r="E170" s="57">
        <v>0</v>
      </c>
      <c r="F170" s="57">
        <v>0</v>
      </c>
      <c r="G170" s="57">
        <v>0</v>
      </c>
      <c r="H170" s="57">
        <v>0</v>
      </c>
      <c r="I170" s="57">
        <v>0</v>
      </c>
      <c r="J170" s="57">
        <v>0</v>
      </c>
      <c r="K170" s="57">
        <v>0</v>
      </c>
      <c r="L170" s="500"/>
    </row>
    <row r="171" spans="1:12" ht="41.25" customHeight="1" x14ac:dyDescent="0.25">
      <c r="A171" s="35" t="s">
        <v>3</v>
      </c>
      <c r="B171" s="78">
        <f>B173+B174</f>
        <v>48400</v>
      </c>
      <c r="C171" s="78">
        <f t="shared" ref="C171:K171" si="49">C173+C174</f>
        <v>0</v>
      </c>
      <c r="D171" s="78">
        <f t="shared" si="49"/>
        <v>0</v>
      </c>
      <c r="E171" s="78">
        <f t="shared" si="49"/>
        <v>828850</v>
      </c>
      <c r="F171" s="78">
        <f t="shared" si="49"/>
        <v>6146800</v>
      </c>
      <c r="G171" s="78">
        <f t="shared" si="49"/>
        <v>3784880</v>
      </c>
      <c r="H171" s="78">
        <f t="shared" si="49"/>
        <v>7085760</v>
      </c>
      <c r="I171" s="78">
        <f t="shared" si="49"/>
        <v>89089880</v>
      </c>
      <c r="J171" s="78">
        <f t="shared" si="49"/>
        <v>83141520</v>
      </c>
      <c r="K171" s="174">
        <f t="shared" si="49"/>
        <v>0</v>
      </c>
      <c r="L171" s="500"/>
    </row>
    <row r="172" spans="1:12" ht="19.5" customHeight="1" x14ac:dyDescent="0.25">
      <c r="A172" s="33" t="s">
        <v>121</v>
      </c>
      <c r="B172" s="57"/>
      <c r="C172" s="57"/>
      <c r="D172" s="57"/>
      <c r="E172" s="57"/>
      <c r="F172" s="57"/>
      <c r="G172" s="57"/>
      <c r="H172" s="57"/>
      <c r="I172" s="57"/>
      <c r="J172" s="57"/>
      <c r="K172" s="175"/>
      <c r="L172" s="500"/>
    </row>
    <row r="173" spans="1:12" ht="27.75" customHeight="1" x14ac:dyDescent="0.25">
      <c r="A173" s="33" t="s">
        <v>6</v>
      </c>
      <c r="B173" s="57">
        <f>B174*0.21</f>
        <v>8400</v>
      </c>
      <c r="C173" s="57">
        <f t="shared" ref="C173:J173" si="50">C174*0.21</f>
        <v>0</v>
      </c>
      <c r="D173" s="57">
        <f t="shared" si="50"/>
        <v>0</v>
      </c>
      <c r="E173" s="57">
        <f t="shared" si="50"/>
        <v>143850</v>
      </c>
      <c r="F173" s="57">
        <f t="shared" si="50"/>
        <v>1066800</v>
      </c>
      <c r="G173" s="57">
        <f t="shared" si="50"/>
        <v>656880</v>
      </c>
      <c r="H173" s="57">
        <f t="shared" si="50"/>
        <v>1229760</v>
      </c>
      <c r="I173" s="57">
        <f t="shared" si="50"/>
        <v>15461880</v>
      </c>
      <c r="J173" s="57">
        <f t="shared" si="50"/>
        <v>14429520</v>
      </c>
      <c r="K173" s="58">
        <v>0</v>
      </c>
      <c r="L173" s="500"/>
    </row>
    <row r="174" spans="1:12" ht="52.5" customHeight="1" thickBot="1" x14ac:dyDescent="0.3">
      <c r="A174" s="33" t="s">
        <v>13</v>
      </c>
      <c r="B174" s="57">
        <v>40000</v>
      </c>
      <c r="C174" s="57">
        <v>0</v>
      </c>
      <c r="D174" s="57">
        <v>0</v>
      </c>
      <c r="E174" s="57">
        <v>685000</v>
      </c>
      <c r="F174" s="57">
        <v>5080000</v>
      </c>
      <c r="G174" s="57">
        <v>3128000</v>
      </c>
      <c r="H174" s="57">
        <v>5856000</v>
      </c>
      <c r="I174" s="57">
        <v>73628000</v>
      </c>
      <c r="J174" s="57">
        <v>68712000</v>
      </c>
      <c r="K174" s="175">
        <v>0</v>
      </c>
      <c r="L174" s="501"/>
    </row>
    <row r="175" spans="1:12" ht="21" customHeight="1" thickBot="1" x14ac:dyDescent="0.3">
      <c r="A175" s="483" t="s">
        <v>142</v>
      </c>
      <c r="B175" s="484"/>
      <c r="C175" s="484"/>
      <c r="D175" s="484"/>
      <c r="E175" s="484"/>
      <c r="F175" s="484"/>
      <c r="G175" s="484"/>
      <c r="H175" s="484"/>
      <c r="I175" s="484"/>
      <c r="J175" s="484"/>
      <c r="K175" s="484"/>
      <c r="L175" s="485"/>
    </row>
    <row r="176" spans="1:12" x14ac:dyDescent="0.25">
      <c r="A176" s="3" t="s">
        <v>7</v>
      </c>
      <c r="B176" s="43">
        <f>B177+B178+B179+B181</f>
        <v>0</v>
      </c>
      <c r="C176" s="43">
        <f t="shared" ref="C176:K176" si="51">C177+C178+C179+C181</f>
        <v>0</v>
      </c>
      <c r="D176" s="43">
        <f t="shared" si="51"/>
        <v>0</v>
      </c>
      <c r="E176" s="43">
        <f t="shared" si="51"/>
        <v>321134</v>
      </c>
      <c r="F176" s="43">
        <f>F177+F178+F179+F181</f>
        <v>193600</v>
      </c>
      <c r="G176" s="43">
        <f t="shared" si="51"/>
        <v>4719000</v>
      </c>
      <c r="H176" s="43">
        <f t="shared" si="51"/>
        <v>5330655</v>
      </c>
      <c r="I176" s="43">
        <f t="shared" si="51"/>
        <v>5817082.2599999998</v>
      </c>
      <c r="J176" s="43">
        <f t="shared" si="51"/>
        <v>8332946.9299999997</v>
      </c>
      <c r="K176" s="42">
        <f t="shared" si="51"/>
        <v>0</v>
      </c>
      <c r="L176" s="499" t="s">
        <v>139</v>
      </c>
    </row>
    <row r="177" spans="1:12" x14ac:dyDescent="0.25">
      <c r="A177" s="1" t="s">
        <v>8</v>
      </c>
      <c r="B177" s="44">
        <v>0</v>
      </c>
      <c r="C177" s="44">
        <v>0</v>
      </c>
      <c r="D177" s="44">
        <v>0</v>
      </c>
      <c r="E177" s="44">
        <v>0</v>
      </c>
      <c r="F177" s="44">
        <v>0</v>
      </c>
      <c r="G177" s="44">
        <v>0</v>
      </c>
      <c r="H177" s="44">
        <v>0</v>
      </c>
      <c r="I177" s="44">
        <v>0</v>
      </c>
      <c r="J177" s="44">
        <v>0</v>
      </c>
      <c r="K177" s="39">
        <v>0</v>
      </c>
      <c r="L177" s="500"/>
    </row>
    <row r="178" spans="1:12" x14ac:dyDescent="0.25">
      <c r="A178" s="1" t="s">
        <v>9</v>
      </c>
      <c r="B178" s="44">
        <v>0</v>
      </c>
      <c r="C178" s="44">
        <v>0</v>
      </c>
      <c r="D178" s="44">
        <v>0</v>
      </c>
      <c r="E178" s="44">
        <v>0</v>
      </c>
      <c r="F178" s="44">
        <v>0</v>
      </c>
      <c r="G178" s="44">
        <v>0</v>
      </c>
      <c r="H178" s="44">
        <v>0</v>
      </c>
      <c r="I178" s="44">
        <v>0</v>
      </c>
      <c r="J178" s="44">
        <v>0</v>
      </c>
      <c r="K178" s="39">
        <v>0</v>
      </c>
      <c r="L178" s="500"/>
    </row>
    <row r="179" spans="1:12" ht="25.5" x14ac:dyDescent="0.25">
      <c r="A179" s="1" t="s">
        <v>10</v>
      </c>
      <c r="B179" s="44">
        <v>0</v>
      </c>
      <c r="C179" s="44">
        <v>0</v>
      </c>
      <c r="D179" s="44">
        <v>0</v>
      </c>
      <c r="E179" s="44">
        <v>0</v>
      </c>
      <c r="F179" s="44">
        <v>0</v>
      </c>
      <c r="G179" s="44">
        <v>0</v>
      </c>
      <c r="H179" s="44">
        <v>0</v>
      </c>
      <c r="I179" s="44">
        <v>0</v>
      </c>
      <c r="J179" s="44">
        <v>0</v>
      </c>
      <c r="K179" s="39">
        <v>0</v>
      </c>
      <c r="L179" s="500"/>
    </row>
    <row r="180" spans="1:12" ht="36.75" customHeight="1" x14ac:dyDescent="0.25">
      <c r="A180" s="1" t="s">
        <v>82</v>
      </c>
      <c r="B180" s="44">
        <v>0</v>
      </c>
      <c r="C180" s="44">
        <v>0</v>
      </c>
      <c r="D180" s="44">
        <v>0</v>
      </c>
      <c r="E180" s="44">
        <v>0</v>
      </c>
      <c r="F180" s="44">
        <v>0</v>
      </c>
      <c r="G180" s="44">
        <v>0</v>
      </c>
      <c r="H180" s="44">
        <v>0</v>
      </c>
      <c r="I180" s="44">
        <v>0</v>
      </c>
      <c r="J180" s="44">
        <v>0</v>
      </c>
      <c r="K180" s="44">
        <v>0</v>
      </c>
      <c r="L180" s="500"/>
    </row>
    <row r="181" spans="1:12" ht="25.5" x14ac:dyDescent="0.25">
      <c r="A181" s="2" t="s">
        <v>3</v>
      </c>
      <c r="B181" s="45">
        <f>B183+B184</f>
        <v>0</v>
      </c>
      <c r="C181" s="45">
        <f t="shared" ref="C181:K181" si="52">C183+C184</f>
        <v>0</v>
      </c>
      <c r="D181" s="45">
        <f t="shared" si="52"/>
        <v>0</v>
      </c>
      <c r="E181" s="45">
        <f t="shared" si="52"/>
        <v>321134</v>
      </c>
      <c r="F181" s="45">
        <f>F183+F184</f>
        <v>193600</v>
      </c>
      <c r="G181" s="45">
        <f t="shared" si="52"/>
        <v>4719000</v>
      </c>
      <c r="H181" s="45">
        <f t="shared" si="52"/>
        <v>5330655</v>
      </c>
      <c r="I181" s="45">
        <f t="shared" si="52"/>
        <v>5817082.2599999998</v>
      </c>
      <c r="J181" s="45">
        <f t="shared" si="52"/>
        <v>8332946.9299999997</v>
      </c>
      <c r="K181" s="40">
        <f t="shared" si="52"/>
        <v>0</v>
      </c>
      <c r="L181" s="500"/>
    </row>
    <row r="182" spans="1:12" x14ac:dyDescent="0.25">
      <c r="A182" s="1" t="s">
        <v>121</v>
      </c>
      <c r="B182" s="44"/>
      <c r="C182" s="44"/>
      <c r="D182" s="44"/>
      <c r="E182" s="44"/>
      <c r="F182" s="44"/>
      <c r="G182" s="44"/>
      <c r="H182" s="44"/>
      <c r="I182" s="44"/>
      <c r="J182" s="44"/>
      <c r="K182" s="41"/>
      <c r="L182" s="500"/>
    </row>
    <row r="183" spans="1:12" x14ac:dyDescent="0.25">
      <c r="A183" s="1" t="s">
        <v>6</v>
      </c>
      <c r="B183" s="44">
        <v>0</v>
      </c>
      <c r="C183" s="44">
        <v>0</v>
      </c>
      <c r="D183" s="44">
        <v>0</v>
      </c>
      <c r="E183" s="44">
        <f>E184*0.21</f>
        <v>55734</v>
      </c>
      <c r="F183" s="44">
        <f t="shared" ref="F183:J183" si="53">F184*0.21</f>
        <v>33600</v>
      </c>
      <c r="G183" s="44">
        <f t="shared" si="53"/>
        <v>819000</v>
      </c>
      <c r="H183" s="44">
        <f t="shared" si="53"/>
        <v>925155</v>
      </c>
      <c r="I183" s="44">
        <f t="shared" si="53"/>
        <v>1009576.26</v>
      </c>
      <c r="J183" s="44">
        <f t="shared" si="53"/>
        <v>1446213.93</v>
      </c>
      <c r="K183" s="39">
        <v>0</v>
      </c>
      <c r="L183" s="500"/>
    </row>
    <row r="184" spans="1:12" ht="51.75" thickBot="1" x14ac:dyDescent="0.3">
      <c r="A184" s="1" t="s">
        <v>13</v>
      </c>
      <c r="B184" s="44">
        <v>0</v>
      </c>
      <c r="C184" s="44">
        <v>0</v>
      </c>
      <c r="D184" s="44">
        <v>0</v>
      </c>
      <c r="E184" s="44">
        <v>265400</v>
      </c>
      <c r="F184" s="44">
        <v>160000</v>
      </c>
      <c r="G184" s="44">
        <v>3900000</v>
      </c>
      <c r="H184" s="44">
        <v>4405500</v>
      </c>
      <c r="I184" s="44">
        <v>4807506</v>
      </c>
      <c r="J184" s="44">
        <v>6886733</v>
      </c>
      <c r="K184" s="41">
        <v>0</v>
      </c>
      <c r="L184" s="501"/>
    </row>
    <row r="185" spans="1:12" ht="15" customHeight="1" thickBot="1" x14ac:dyDescent="0.3">
      <c r="A185" s="483" t="s">
        <v>123</v>
      </c>
      <c r="B185" s="484"/>
      <c r="C185" s="484"/>
      <c r="D185" s="484"/>
      <c r="E185" s="484"/>
      <c r="F185" s="484"/>
      <c r="G185" s="484"/>
      <c r="H185" s="484"/>
      <c r="I185" s="484"/>
      <c r="J185" s="484"/>
      <c r="K185" s="484"/>
      <c r="L185" s="485"/>
    </row>
    <row r="186" spans="1:12" x14ac:dyDescent="0.25">
      <c r="A186" s="3" t="s">
        <v>7</v>
      </c>
      <c r="B186" s="43">
        <f>B187+B188+B189+B191</f>
        <v>0</v>
      </c>
      <c r="C186" s="43">
        <f t="shared" ref="C186:K186" si="54">C187+C188+C189+C191</f>
        <v>0</v>
      </c>
      <c r="D186" s="43">
        <f t="shared" si="54"/>
        <v>0</v>
      </c>
      <c r="E186" s="43">
        <f t="shared" si="54"/>
        <v>0</v>
      </c>
      <c r="F186" s="43">
        <f t="shared" si="54"/>
        <v>2714285.7142857141</v>
      </c>
      <c r="G186" s="43">
        <f t="shared" si="54"/>
        <v>2714285.7142857141</v>
      </c>
      <c r="H186" s="43">
        <f t="shared" si="54"/>
        <v>2714285.7142857141</v>
      </c>
      <c r="I186" s="43">
        <f t="shared" si="54"/>
        <v>2714285.7142857141</v>
      </c>
      <c r="J186" s="43">
        <f t="shared" si="54"/>
        <v>2714285.7142857141</v>
      </c>
      <c r="K186" s="43">
        <f t="shared" si="54"/>
        <v>0</v>
      </c>
      <c r="L186" s="61"/>
    </row>
    <row r="187" spans="1:12" x14ac:dyDescent="0.25">
      <c r="A187" s="1" t="s">
        <v>8</v>
      </c>
      <c r="B187" s="44">
        <v>0</v>
      </c>
      <c r="C187" s="44">
        <v>0</v>
      </c>
      <c r="D187" s="44">
        <v>0</v>
      </c>
      <c r="E187" s="44">
        <v>0</v>
      </c>
      <c r="F187" s="44">
        <v>0</v>
      </c>
      <c r="G187" s="44">
        <v>0</v>
      </c>
      <c r="H187" s="44">
        <v>0</v>
      </c>
      <c r="I187" s="44">
        <v>0</v>
      </c>
      <c r="J187" s="44">
        <v>0</v>
      </c>
      <c r="K187" s="44">
        <v>0</v>
      </c>
      <c r="L187" s="4"/>
    </row>
    <row r="188" spans="1:12" x14ac:dyDescent="0.25">
      <c r="A188" s="1" t="s">
        <v>9</v>
      </c>
      <c r="B188" s="44">
        <v>0</v>
      </c>
      <c r="C188" s="44">
        <v>0</v>
      </c>
      <c r="D188" s="44">
        <v>0</v>
      </c>
      <c r="E188" s="44">
        <v>0</v>
      </c>
      <c r="F188" s="44">
        <v>0</v>
      </c>
      <c r="G188" s="44">
        <v>0</v>
      </c>
      <c r="H188" s="44">
        <v>0</v>
      </c>
      <c r="I188" s="44">
        <v>0</v>
      </c>
      <c r="J188" s="44">
        <v>0</v>
      </c>
      <c r="K188" s="44">
        <v>0</v>
      </c>
      <c r="L188" s="4"/>
    </row>
    <row r="189" spans="1:12" ht="25.5" x14ac:dyDescent="0.25">
      <c r="A189" s="1" t="s">
        <v>10</v>
      </c>
      <c r="B189" s="44">
        <v>0</v>
      </c>
      <c r="C189" s="44">
        <v>0</v>
      </c>
      <c r="D189" s="44">
        <v>0</v>
      </c>
      <c r="E189" s="44">
        <v>0</v>
      </c>
      <c r="F189" s="44">
        <v>0</v>
      </c>
      <c r="G189" s="44">
        <v>0</v>
      </c>
      <c r="H189" s="44">
        <v>0</v>
      </c>
      <c r="I189" s="44">
        <v>0</v>
      </c>
      <c r="J189" s="44">
        <v>0</v>
      </c>
      <c r="K189" s="44">
        <v>0</v>
      </c>
      <c r="L189" s="4"/>
    </row>
    <row r="190" spans="1:12" ht="25.5" customHeight="1" x14ac:dyDescent="0.25">
      <c r="A190" s="1" t="s">
        <v>82</v>
      </c>
      <c r="B190" s="44">
        <v>0</v>
      </c>
      <c r="C190" s="44">
        <v>0</v>
      </c>
      <c r="D190" s="44">
        <v>0</v>
      </c>
      <c r="E190" s="44">
        <v>0</v>
      </c>
      <c r="F190" s="44">
        <v>0</v>
      </c>
      <c r="G190" s="44">
        <v>0</v>
      </c>
      <c r="H190" s="44">
        <v>0</v>
      </c>
      <c r="I190" s="44">
        <v>0</v>
      </c>
      <c r="J190" s="44">
        <v>0</v>
      </c>
      <c r="K190" s="44">
        <v>0</v>
      </c>
      <c r="L190" s="4"/>
    </row>
    <row r="191" spans="1:12" ht="25.5" x14ac:dyDescent="0.25">
      <c r="A191" s="2" t="s">
        <v>3</v>
      </c>
      <c r="B191" s="45">
        <f>B193+B194</f>
        <v>0</v>
      </c>
      <c r="C191" s="45">
        <f t="shared" ref="C191:K191" si="55">C193+C194</f>
        <v>0</v>
      </c>
      <c r="D191" s="45">
        <f t="shared" si="55"/>
        <v>0</v>
      </c>
      <c r="E191" s="45">
        <f t="shared" si="55"/>
        <v>0</v>
      </c>
      <c r="F191" s="45">
        <f t="shared" si="55"/>
        <v>2714285.7142857141</v>
      </c>
      <c r="G191" s="45">
        <f t="shared" si="55"/>
        <v>2714285.7142857141</v>
      </c>
      <c r="H191" s="45">
        <f t="shared" si="55"/>
        <v>2714285.7142857141</v>
      </c>
      <c r="I191" s="45">
        <f t="shared" si="55"/>
        <v>2714285.7142857141</v>
      </c>
      <c r="J191" s="45">
        <f t="shared" si="55"/>
        <v>2714285.7142857141</v>
      </c>
      <c r="K191" s="45">
        <f t="shared" si="55"/>
        <v>0</v>
      </c>
      <c r="L191" s="4"/>
    </row>
    <row r="192" spans="1:12" x14ac:dyDescent="0.25">
      <c r="A192" s="1" t="s">
        <v>121</v>
      </c>
      <c r="B192" s="44"/>
      <c r="C192" s="44"/>
      <c r="D192" s="44"/>
      <c r="E192" s="44"/>
      <c r="F192" s="44"/>
      <c r="G192" s="44"/>
      <c r="H192" s="44"/>
      <c r="I192" s="44"/>
      <c r="J192" s="44"/>
      <c r="K192" s="46"/>
      <c r="L192" s="4"/>
    </row>
    <row r="193" spans="1:16" ht="57" customHeight="1" x14ac:dyDescent="0.25">
      <c r="A193" s="37" t="s">
        <v>6</v>
      </c>
      <c r="B193" s="88">
        <v>0</v>
      </c>
      <c r="C193" s="88">
        <v>0</v>
      </c>
      <c r="D193" s="88">
        <v>0</v>
      </c>
      <c r="E193" s="88">
        <v>0</v>
      </c>
      <c r="F193" s="44">
        <v>814285.71428571409</v>
      </c>
      <c r="G193" s="44">
        <v>814285.71428571409</v>
      </c>
      <c r="H193" s="44">
        <v>814285.71428571409</v>
      </c>
      <c r="I193" s="44">
        <v>814285.71428571409</v>
      </c>
      <c r="J193" s="44">
        <v>814285.71428571409</v>
      </c>
      <c r="K193" s="89">
        <v>0</v>
      </c>
      <c r="L193" s="65" t="s">
        <v>89</v>
      </c>
    </row>
    <row r="194" spans="1:16" ht="90" thickBot="1" x14ac:dyDescent="0.3">
      <c r="A194" s="1" t="s">
        <v>13</v>
      </c>
      <c r="B194" s="44">
        <v>0</v>
      </c>
      <c r="C194" s="44">
        <v>0</v>
      </c>
      <c r="D194" s="44">
        <v>0</v>
      </c>
      <c r="E194" s="44">
        <v>0</v>
      </c>
      <c r="F194" s="44">
        <v>1900000</v>
      </c>
      <c r="G194" s="44">
        <v>1900000</v>
      </c>
      <c r="H194" s="44">
        <v>1900000</v>
      </c>
      <c r="I194" s="44">
        <v>1900000</v>
      </c>
      <c r="J194" s="44">
        <v>1900000</v>
      </c>
      <c r="K194" s="46">
        <v>0</v>
      </c>
      <c r="L194" s="66" t="s">
        <v>90</v>
      </c>
    </row>
    <row r="195" spans="1:16" ht="14.25" customHeight="1" thickBot="1" x14ac:dyDescent="0.3">
      <c r="A195" s="486" t="s">
        <v>124</v>
      </c>
      <c r="B195" s="487"/>
      <c r="C195" s="487"/>
      <c r="D195" s="487"/>
      <c r="E195" s="487"/>
      <c r="F195" s="487"/>
      <c r="G195" s="487"/>
      <c r="H195" s="487"/>
      <c r="I195" s="487"/>
      <c r="J195" s="487"/>
      <c r="K195" s="487"/>
      <c r="L195" s="488"/>
    </row>
    <row r="196" spans="1:16" ht="34.5" customHeight="1" x14ac:dyDescent="0.25">
      <c r="A196" s="32" t="s">
        <v>7</v>
      </c>
      <c r="B196" s="77">
        <v>0</v>
      </c>
      <c r="C196" s="77">
        <v>0</v>
      </c>
      <c r="D196" s="77">
        <v>0</v>
      </c>
      <c r="E196" s="77">
        <v>0</v>
      </c>
      <c r="F196" s="77">
        <v>0</v>
      </c>
      <c r="G196" s="77">
        <v>0</v>
      </c>
      <c r="H196" s="77">
        <v>0</v>
      </c>
      <c r="I196" s="77">
        <v>0</v>
      </c>
      <c r="J196" s="77">
        <v>0</v>
      </c>
      <c r="K196" s="77">
        <v>0</v>
      </c>
      <c r="L196" s="499" t="s">
        <v>140</v>
      </c>
      <c r="N196" s="26"/>
    </row>
    <row r="197" spans="1:16" ht="15" customHeight="1" x14ac:dyDescent="0.25">
      <c r="A197" s="33" t="s">
        <v>8</v>
      </c>
      <c r="B197" s="57">
        <v>0</v>
      </c>
      <c r="C197" s="57">
        <v>0</v>
      </c>
      <c r="D197" s="57">
        <v>0</v>
      </c>
      <c r="E197" s="57">
        <v>0</v>
      </c>
      <c r="F197" s="57">
        <v>0</v>
      </c>
      <c r="G197" s="57">
        <v>0</v>
      </c>
      <c r="H197" s="57">
        <v>0</v>
      </c>
      <c r="I197" s="57">
        <v>0</v>
      </c>
      <c r="J197" s="57">
        <v>0</v>
      </c>
      <c r="K197" s="57">
        <v>0</v>
      </c>
      <c r="L197" s="500"/>
    </row>
    <row r="198" spans="1:16" x14ac:dyDescent="0.25">
      <c r="A198" s="33" t="s">
        <v>9</v>
      </c>
      <c r="B198" s="57">
        <v>0</v>
      </c>
      <c r="C198" s="57">
        <v>0</v>
      </c>
      <c r="D198" s="57">
        <v>0</v>
      </c>
      <c r="E198" s="57">
        <v>0</v>
      </c>
      <c r="F198" s="57">
        <v>0</v>
      </c>
      <c r="G198" s="57">
        <v>0</v>
      </c>
      <c r="H198" s="57">
        <v>0</v>
      </c>
      <c r="I198" s="57">
        <v>0</v>
      </c>
      <c r="J198" s="57">
        <v>0</v>
      </c>
      <c r="K198" s="57">
        <v>0</v>
      </c>
      <c r="L198" s="500"/>
    </row>
    <row r="199" spans="1:16" ht="25.5" x14ac:dyDescent="0.25">
      <c r="A199" s="33" t="s">
        <v>10</v>
      </c>
      <c r="B199" s="57">
        <v>0</v>
      </c>
      <c r="C199" s="57">
        <v>0</v>
      </c>
      <c r="D199" s="57">
        <v>0</v>
      </c>
      <c r="E199" s="57">
        <v>0</v>
      </c>
      <c r="F199" s="57">
        <v>0</v>
      </c>
      <c r="G199" s="57">
        <v>0</v>
      </c>
      <c r="H199" s="57">
        <v>0</v>
      </c>
      <c r="I199" s="57">
        <v>0</v>
      </c>
      <c r="J199" s="57">
        <v>0</v>
      </c>
      <c r="K199" s="57">
        <v>0</v>
      </c>
      <c r="L199" s="500"/>
    </row>
    <row r="200" spans="1:16" ht="48" customHeight="1" x14ac:dyDescent="0.25">
      <c r="A200" s="33" t="s">
        <v>82</v>
      </c>
      <c r="B200" s="57">
        <v>0</v>
      </c>
      <c r="C200" s="57">
        <v>0</v>
      </c>
      <c r="D200" s="57">
        <v>0</v>
      </c>
      <c r="E200" s="57">
        <v>0</v>
      </c>
      <c r="F200" s="57">
        <v>0</v>
      </c>
      <c r="G200" s="57">
        <v>0</v>
      </c>
      <c r="H200" s="57">
        <v>0</v>
      </c>
      <c r="I200" s="57">
        <v>0</v>
      </c>
      <c r="J200" s="57">
        <v>0</v>
      </c>
      <c r="K200" s="57">
        <v>0</v>
      </c>
      <c r="L200" s="500"/>
    </row>
    <row r="201" spans="1:16" ht="25.5" x14ac:dyDescent="0.25">
      <c r="A201" s="35" t="s">
        <v>3</v>
      </c>
      <c r="B201" s="78">
        <v>0</v>
      </c>
      <c r="C201" s="78">
        <v>0</v>
      </c>
      <c r="D201" s="78">
        <v>0</v>
      </c>
      <c r="E201" s="78">
        <v>0</v>
      </c>
      <c r="F201" s="78">
        <v>0</v>
      </c>
      <c r="G201" s="78">
        <v>0</v>
      </c>
      <c r="H201" s="78">
        <v>0</v>
      </c>
      <c r="I201" s="78">
        <v>0</v>
      </c>
      <c r="J201" s="78">
        <v>0</v>
      </c>
      <c r="K201" s="78">
        <v>0</v>
      </c>
      <c r="L201" s="500"/>
    </row>
    <row r="202" spans="1:16" ht="35.25" customHeight="1" x14ac:dyDescent="0.25">
      <c r="A202" s="33" t="s">
        <v>121</v>
      </c>
      <c r="B202" s="57"/>
      <c r="C202" s="57"/>
      <c r="D202" s="57"/>
      <c r="E202" s="57"/>
      <c r="F202" s="57"/>
      <c r="G202" s="57"/>
      <c r="H202" s="57"/>
      <c r="I202" s="57"/>
      <c r="J202" s="57"/>
      <c r="K202" s="80"/>
      <c r="L202" s="500"/>
    </row>
    <row r="203" spans="1:16" s="38" customFormat="1" ht="42" customHeight="1" x14ac:dyDescent="0.25">
      <c r="A203" s="177" t="s">
        <v>6</v>
      </c>
      <c r="B203" s="57">
        <f>B204*0.21</f>
        <v>0</v>
      </c>
      <c r="C203" s="176">
        <f t="shared" ref="C203:K203" si="56">C204*0.21</f>
        <v>0</v>
      </c>
      <c r="D203" s="176">
        <f t="shared" si="56"/>
        <v>0</v>
      </c>
      <c r="E203" s="176">
        <f t="shared" si="56"/>
        <v>6507653.6699999999</v>
      </c>
      <c r="F203" s="176">
        <f t="shared" si="56"/>
        <v>7868389.8300000001</v>
      </c>
      <c r="G203" s="176">
        <f t="shared" si="56"/>
        <v>7662683.6999999993</v>
      </c>
      <c r="H203" s="176">
        <f t="shared" si="56"/>
        <v>6410371.3799999999</v>
      </c>
      <c r="I203" s="176">
        <f t="shared" si="56"/>
        <v>6370824.1799999997</v>
      </c>
      <c r="J203" s="176">
        <f t="shared" si="56"/>
        <v>6231245.5800000001</v>
      </c>
      <c r="K203" s="176">
        <f t="shared" si="56"/>
        <v>3310806.8699999996</v>
      </c>
      <c r="L203" s="500"/>
      <c r="M203" s="28"/>
      <c r="O203" s="28"/>
      <c r="P203" s="28"/>
    </row>
    <row r="204" spans="1:16" ht="106.5" customHeight="1" thickBot="1" x14ac:dyDescent="0.3">
      <c r="A204" s="33" t="s">
        <v>13</v>
      </c>
      <c r="B204" s="57">
        <v>0</v>
      </c>
      <c r="C204" s="57">
        <v>0</v>
      </c>
      <c r="D204" s="57">
        <v>0</v>
      </c>
      <c r="E204" s="57">
        <v>30988827</v>
      </c>
      <c r="F204" s="57">
        <v>37468523</v>
      </c>
      <c r="G204" s="57">
        <v>36488970</v>
      </c>
      <c r="H204" s="57">
        <v>30525578</v>
      </c>
      <c r="I204" s="57">
        <v>30337258</v>
      </c>
      <c r="J204" s="57">
        <v>29672598</v>
      </c>
      <c r="K204" s="57">
        <v>15765747</v>
      </c>
      <c r="L204" s="501"/>
      <c r="N204" s="24"/>
    </row>
    <row r="205" spans="1:16" ht="15.75" thickBot="1" x14ac:dyDescent="0.3">
      <c r="A205" s="483" t="s">
        <v>24</v>
      </c>
      <c r="B205" s="484"/>
      <c r="C205" s="484"/>
      <c r="D205" s="484"/>
      <c r="E205" s="484"/>
      <c r="F205" s="484"/>
      <c r="G205" s="484"/>
      <c r="H205" s="484"/>
      <c r="I205" s="484"/>
      <c r="J205" s="484"/>
      <c r="K205" s="484"/>
      <c r="L205" s="485"/>
    </row>
    <row r="206" spans="1:16" ht="30" customHeight="1" thickBot="1" x14ac:dyDescent="0.3">
      <c r="A206" s="483" t="s">
        <v>88</v>
      </c>
      <c r="B206" s="484"/>
      <c r="C206" s="484"/>
      <c r="D206" s="484"/>
      <c r="E206" s="484"/>
      <c r="F206" s="484"/>
      <c r="G206" s="484"/>
      <c r="H206" s="484"/>
      <c r="I206" s="484"/>
      <c r="J206" s="484"/>
      <c r="K206" s="484"/>
      <c r="L206" s="485"/>
    </row>
    <row r="207" spans="1:16" x14ac:dyDescent="0.25">
      <c r="A207" s="3" t="s">
        <v>7</v>
      </c>
      <c r="B207" s="104">
        <v>0</v>
      </c>
      <c r="C207" s="104">
        <v>0</v>
      </c>
      <c r="D207" s="104">
        <v>0</v>
      </c>
      <c r="E207" s="104">
        <v>0</v>
      </c>
      <c r="F207" s="104">
        <v>0</v>
      </c>
      <c r="G207" s="104">
        <v>0</v>
      </c>
      <c r="H207" s="104">
        <v>0</v>
      </c>
      <c r="I207" s="104">
        <v>0</v>
      </c>
      <c r="J207" s="104">
        <v>0</v>
      </c>
      <c r="K207" s="105">
        <v>0</v>
      </c>
      <c r="L207" s="489" t="s">
        <v>93</v>
      </c>
    </row>
    <row r="208" spans="1:16" x14ac:dyDescent="0.25">
      <c r="A208" s="1" t="s">
        <v>8</v>
      </c>
      <c r="B208" s="106">
        <v>0</v>
      </c>
      <c r="C208" s="106">
        <v>0</v>
      </c>
      <c r="D208" s="106">
        <v>0</v>
      </c>
      <c r="E208" s="106">
        <v>0</v>
      </c>
      <c r="F208" s="106">
        <v>0</v>
      </c>
      <c r="G208" s="106">
        <v>0</v>
      </c>
      <c r="H208" s="106">
        <v>0</v>
      </c>
      <c r="I208" s="106">
        <v>0</v>
      </c>
      <c r="J208" s="106">
        <v>0</v>
      </c>
      <c r="K208" s="107">
        <v>0</v>
      </c>
      <c r="L208" s="490"/>
    </row>
    <row r="209" spans="1:16" x14ac:dyDescent="0.25">
      <c r="A209" s="1" t="s">
        <v>9</v>
      </c>
      <c r="B209" s="106">
        <v>0</v>
      </c>
      <c r="C209" s="106">
        <v>0</v>
      </c>
      <c r="D209" s="106">
        <v>0</v>
      </c>
      <c r="E209" s="106">
        <v>0</v>
      </c>
      <c r="F209" s="106">
        <v>0</v>
      </c>
      <c r="G209" s="106">
        <v>0</v>
      </c>
      <c r="H209" s="106">
        <v>0</v>
      </c>
      <c r="I209" s="106">
        <v>0</v>
      </c>
      <c r="J209" s="106">
        <v>0</v>
      </c>
      <c r="K209" s="107">
        <v>0</v>
      </c>
      <c r="L209" s="490"/>
    </row>
    <row r="210" spans="1:16" ht="25.5" x14ac:dyDescent="0.25">
      <c r="A210" s="1" t="s">
        <v>10</v>
      </c>
      <c r="B210" s="106">
        <v>0</v>
      </c>
      <c r="C210" s="106">
        <v>0</v>
      </c>
      <c r="D210" s="106">
        <v>0</v>
      </c>
      <c r="E210" s="106">
        <v>0</v>
      </c>
      <c r="F210" s="106">
        <v>0</v>
      </c>
      <c r="G210" s="106">
        <v>0</v>
      </c>
      <c r="H210" s="106">
        <v>0</v>
      </c>
      <c r="I210" s="106">
        <v>0</v>
      </c>
      <c r="J210" s="106">
        <v>0</v>
      </c>
      <c r="K210" s="107">
        <v>0</v>
      </c>
      <c r="L210" s="490"/>
    </row>
    <row r="211" spans="1:16" ht="30.75" customHeight="1" x14ac:dyDescent="0.25">
      <c r="A211" s="1" t="s">
        <v>82</v>
      </c>
      <c r="B211" s="106">
        <v>0</v>
      </c>
      <c r="C211" s="106">
        <v>0</v>
      </c>
      <c r="D211" s="106">
        <v>0</v>
      </c>
      <c r="E211" s="106">
        <v>0</v>
      </c>
      <c r="F211" s="106">
        <v>0</v>
      </c>
      <c r="G211" s="106">
        <v>0</v>
      </c>
      <c r="H211" s="106">
        <v>0</v>
      </c>
      <c r="I211" s="106">
        <v>0</v>
      </c>
      <c r="J211" s="106">
        <v>0</v>
      </c>
      <c r="K211" s="106">
        <v>0</v>
      </c>
      <c r="L211" s="490"/>
    </row>
    <row r="212" spans="1:16" ht="25.5" x14ac:dyDescent="0.25">
      <c r="A212" s="2" t="s">
        <v>3</v>
      </c>
      <c r="B212" s="104">
        <v>0</v>
      </c>
      <c r="C212" s="104">
        <v>0</v>
      </c>
      <c r="D212" s="104">
        <v>0</v>
      </c>
      <c r="E212" s="104">
        <v>0</v>
      </c>
      <c r="F212" s="104">
        <v>0</v>
      </c>
      <c r="G212" s="104">
        <v>0</v>
      </c>
      <c r="H212" s="104">
        <v>0</v>
      </c>
      <c r="I212" s="104">
        <v>0</v>
      </c>
      <c r="J212" s="104">
        <v>0</v>
      </c>
      <c r="K212" s="105">
        <v>0</v>
      </c>
      <c r="L212" s="490"/>
    </row>
    <row r="213" spans="1:16" x14ac:dyDescent="0.25">
      <c r="A213" s="1" t="s">
        <v>121</v>
      </c>
      <c r="B213" s="104"/>
      <c r="C213" s="104"/>
      <c r="D213" s="104"/>
      <c r="E213" s="104"/>
      <c r="F213" s="104"/>
      <c r="G213" s="104"/>
      <c r="H213" s="104"/>
      <c r="I213" s="104"/>
      <c r="J213" s="104"/>
      <c r="K213" s="105"/>
      <c r="L213" s="490"/>
    </row>
    <row r="214" spans="1:16" x14ac:dyDescent="0.25">
      <c r="A214" s="1" t="s">
        <v>6</v>
      </c>
      <c r="B214" s="106">
        <v>0</v>
      </c>
      <c r="C214" s="106">
        <v>0</v>
      </c>
      <c r="D214" s="106">
        <v>0</v>
      </c>
      <c r="E214" s="106">
        <v>0</v>
      </c>
      <c r="F214" s="106">
        <v>0</v>
      </c>
      <c r="G214" s="106">
        <v>0</v>
      </c>
      <c r="H214" s="106">
        <v>0</v>
      </c>
      <c r="I214" s="106">
        <v>0</v>
      </c>
      <c r="J214" s="106">
        <v>0</v>
      </c>
      <c r="K214" s="107">
        <v>0</v>
      </c>
      <c r="L214" s="490"/>
    </row>
    <row r="215" spans="1:16" ht="51.75" thickBot="1" x14ac:dyDescent="0.3">
      <c r="A215" s="1" t="s">
        <v>13</v>
      </c>
      <c r="B215" s="106">
        <v>0</v>
      </c>
      <c r="C215" s="106">
        <v>0</v>
      </c>
      <c r="D215" s="106">
        <v>0</v>
      </c>
      <c r="E215" s="106">
        <v>0</v>
      </c>
      <c r="F215" s="106">
        <v>0</v>
      </c>
      <c r="G215" s="106">
        <v>0</v>
      </c>
      <c r="H215" s="106">
        <v>0</v>
      </c>
      <c r="I215" s="106">
        <v>0</v>
      </c>
      <c r="J215" s="106">
        <v>0</v>
      </c>
      <c r="K215" s="107">
        <v>0</v>
      </c>
      <c r="L215" s="491"/>
    </row>
    <row r="216" spans="1:16" ht="15.75" thickBot="1" x14ac:dyDescent="0.3">
      <c r="A216" s="483" t="s">
        <v>25</v>
      </c>
      <c r="B216" s="484"/>
      <c r="C216" s="484"/>
      <c r="D216" s="484"/>
      <c r="E216" s="484"/>
      <c r="F216" s="484"/>
      <c r="G216" s="484"/>
      <c r="H216" s="484"/>
      <c r="I216" s="484"/>
      <c r="J216" s="484"/>
      <c r="K216" s="484"/>
      <c r="L216" s="485"/>
    </row>
    <row r="217" spans="1:16" ht="15.75" customHeight="1" thickBot="1" x14ac:dyDescent="0.3">
      <c r="A217" s="483" t="s">
        <v>26</v>
      </c>
      <c r="B217" s="484"/>
      <c r="C217" s="484"/>
      <c r="D217" s="484"/>
      <c r="E217" s="484"/>
      <c r="F217" s="484"/>
      <c r="G217" s="484"/>
      <c r="H217" s="484"/>
      <c r="I217" s="484"/>
      <c r="J217" s="484"/>
      <c r="K217" s="484"/>
      <c r="L217" s="485"/>
    </row>
    <row r="218" spans="1:16" ht="21.75" customHeight="1" x14ac:dyDescent="0.25">
      <c r="A218" s="3" t="s">
        <v>7</v>
      </c>
      <c r="B218" s="104">
        <v>0</v>
      </c>
      <c r="C218" s="104">
        <v>7500000</v>
      </c>
      <c r="D218" s="104">
        <v>7500000</v>
      </c>
      <c r="E218" s="104">
        <v>0</v>
      </c>
      <c r="F218" s="98">
        <v>0</v>
      </c>
      <c r="G218" s="98">
        <v>0</v>
      </c>
      <c r="H218" s="98">
        <v>0</v>
      </c>
      <c r="I218" s="98">
        <v>0</v>
      </c>
      <c r="J218" s="98">
        <v>0</v>
      </c>
      <c r="K218" s="108">
        <v>0</v>
      </c>
      <c r="L218" s="505" t="s">
        <v>108</v>
      </c>
      <c r="N218" s="26"/>
      <c r="O218" s="67"/>
      <c r="P218" s="53"/>
    </row>
    <row r="219" spans="1:16" x14ac:dyDescent="0.25">
      <c r="A219" s="1" t="s">
        <v>8</v>
      </c>
      <c r="B219" s="73">
        <v>0</v>
      </c>
      <c r="C219" s="73">
        <v>0</v>
      </c>
      <c r="D219" s="73">
        <v>0</v>
      </c>
      <c r="E219" s="73">
        <v>0</v>
      </c>
      <c r="F219" s="73">
        <v>0</v>
      </c>
      <c r="G219" s="73">
        <v>0</v>
      </c>
      <c r="H219" s="73">
        <v>0</v>
      </c>
      <c r="I219" s="73">
        <v>0</v>
      </c>
      <c r="J219" s="73">
        <v>0</v>
      </c>
      <c r="K219" s="74">
        <v>0</v>
      </c>
      <c r="L219" s="506"/>
    </row>
    <row r="220" spans="1:16" x14ac:dyDescent="0.25">
      <c r="A220" s="1" t="s">
        <v>9</v>
      </c>
      <c r="B220" s="73">
        <v>0</v>
      </c>
      <c r="C220" s="73">
        <v>0</v>
      </c>
      <c r="D220" s="73">
        <v>0</v>
      </c>
      <c r="E220" s="73">
        <v>0</v>
      </c>
      <c r="F220" s="73">
        <v>0</v>
      </c>
      <c r="G220" s="73">
        <v>0</v>
      </c>
      <c r="H220" s="73">
        <v>0</v>
      </c>
      <c r="I220" s="73">
        <v>0</v>
      </c>
      <c r="J220" s="73">
        <v>0</v>
      </c>
      <c r="K220" s="74">
        <v>0</v>
      </c>
      <c r="L220" s="506"/>
    </row>
    <row r="221" spans="1:16" ht="25.5" x14ac:dyDescent="0.25">
      <c r="A221" s="1" t="s">
        <v>10</v>
      </c>
      <c r="B221" s="73">
        <v>0</v>
      </c>
      <c r="C221" s="73">
        <v>0</v>
      </c>
      <c r="D221" s="73">
        <v>0</v>
      </c>
      <c r="E221" s="73">
        <v>0</v>
      </c>
      <c r="F221" s="73">
        <v>0</v>
      </c>
      <c r="G221" s="73">
        <v>0</v>
      </c>
      <c r="H221" s="73">
        <v>0</v>
      </c>
      <c r="I221" s="73">
        <v>0</v>
      </c>
      <c r="J221" s="73">
        <v>0</v>
      </c>
      <c r="K221" s="74">
        <v>0</v>
      </c>
      <c r="L221" s="506"/>
    </row>
    <row r="222" spans="1:16" ht="25.5" x14ac:dyDescent="0.25">
      <c r="A222" s="1" t="s">
        <v>107</v>
      </c>
      <c r="B222" s="73">
        <v>0</v>
      </c>
      <c r="C222" s="73">
        <v>7500000</v>
      </c>
      <c r="D222" s="73">
        <v>7500000</v>
      </c>
      <c r="E222" s="73">
        <v>0</v>
      </c>
      <c r="F222" s="73">
        <v>0</v>
      </c>
      <c r="G222" s="73">
        <v>0</v>
      </c>
      <c r="H222" s="73">
        <v>0</v>
      </c>
      <c r="I222" s="73">
        <v>0</v>
      </c>
      <c r="J222" s="73">
        <v>0</v>
      </c>
      <c r="K222" s="74">
        <v>0</v>
      </c>
      <c r="L222" s="506"/>
    </row>
    <row r="223" spans="1:16" ht="25.5" x14ac:dyDescent="0.25">
      <c r="A223" s="2" t="s">
        <v>3</v>
      </c>
      <c r="B223" s="75">
        <v>0</v>
      </c>
      <c r="C223" s="75">
        <v>0</v>
      </c>
      <c r="D223" s="75">
        <v>0</v>
      </c>
      <c r="E223" s="75">
        <v>0</v>
      </c>
      <c r="F223" s="75">
        <v>0</v>
      </c>
      <c r="G223" s="75">
        <v>0</v>
      </c>
      <c r="H223" s="75">
        <v>0</v>
      </c>
      <c r="I223" s="75">
        <v>0</v>
      </c>
      <c r="J223" s="75">
        <v>0</v>
      </c>
      <c r="K223" s="76">
        <v>0</v>
      </c>
      <c r="L223" s="506"/>
    </row>
    <row r="224" spans="1:16" x14ac:dyDescent="0.25">
      <c r="A224" s="1" t="s">
        <v>121</v>
      </c>
      <c r="B224" s="73"/>
      <c r="C224" s="73"/>
      <c r="D224" s="73"/>
      <c r="E224" s="73"/>
      <c r="F224" s="73"/>
      <c r="G224" s="73"/>
      <c r="H224" s="73"/>
      <c r="I224" s="73"/>
      <c r="J224" s="73"/>
      <c r="K224" s="74"/>
      <c r="L224" s="506"/>
    </row>
    <row r="225" spans="1:16" x14ac:dyDescent="0.25">
      <c r="A225" s="1" t="s">
        <v>6</v>
      </c>
      <c r="B225" s="73">
        <v>0</v>
      </c>
      <c r="C225" s="73">
        <v>0</v>
      </c>
      <c r="D225" s="73">
        <v>0</v>
      </c>
      <c r="E225" s="73">
        <v>0</v>
      </c>
      <c r="F225" s="73">
        <v>0</v>
      </c>
      <c r="G225" s="73">
        <v>0</v>
      </c>
      <c r="H225" s="73">
        <v>0</v>
      </c>
      <c r="I225" s="73">
        <v>0</v>
      </c>
      <c r="J225" s="73">
        <v>0</v>
      </c>
      <c r="K225" s="74">
        <v>0</v>
      </c>
      <c r="L225" s="506"/>
    </row>
    <row r="226" spans="1:16" ht="90" customHeight="1" thickBot="1" x14ac:dyDescent="0.3">
      <c r="A226" s="1" t="s">
        <v>13</v>
      </c>
      <c r="B226" s="73">
        <v>0</v>
      </c>
      <c r="C226" s="73">
        <v>0</v>
      </c>
      <c r="D226" s="73">
        <v>0</v>
      </c>
      <c r="E226" s="73">
        <v>0</v>
      </c>
      <c r="F226" s="73">
        <v>0</v>
      </c>
      <c r="G226" s="73">
        <v>0</v>
      </c>
      <c r="H226" s="73">
        <v>0</v>
      </c>
      <c r="I226" s="73">
        <v>0</v>
      </c>
      <c r="J226" s="73">
        <v>0</v>
      </c>
      <c r="K226" s="74">
        <v>0</v>
      </c>
      <c r="L226" s="507"/>
    </row>
    <row r="227" spans="1:16" ht="15" customHeight="1" thickBot="1" x14ac:dyDescent="0.3">
      <c r="A227" s="483" t="s">
        <v>128</v>
      </c>
      <c r="B227" s="484"/>
      <c r="C227" s="484"/>
      <c r="D227" s="484"/>
      <c r="E227" s="484"/>
      <c r="F227" s="484"/>
      <c r="G227" s="484"/>
      <c r="H227" s="484"/>
      <c r="I227" s="484"/>
      <c r="J227" s="484"/>
      <c r="K227" s="484"/>
      <c r="L227" s="485"/>
    </row>
    <row r="228" spans="1:16" ht="82.5" customHeight="1" x14ac:dyDescent="0.25">
      <c r="A228" s="3" t="s">
        <v>7</v>
      </c>
      <c r="B228" s="104">
        <v>0</v>
      </c>
      <c r="C228" s="104">
        <v>2000000</v>
      </c>
      <c r="D228" s="104">
        <v>3000000</v>
      </c>
      <c r="E228" s="104">
        <v>0</v>
      </c>
      <c r="F228" s="98">
        <v>0</v>
      </c>
      <c r="G228" s="98">
        <v>0</v>
      </c>
      <c r="H228" s="98">
        <v>0</v>
      </c>
      <c r="I228" s="98">
        <v>0</v>
      </c>
      <c r="J228" s="98">
        <v>0</v>
      </c>
      <c r="K228" s="108">
        <v>0</v>
      </c>
      <c r="L228" s="505" t="s">
        <v>119</v>
      </c>
      <c r="N228" s="26"/>
      <c r="O228" s="67"/>
      <c r="P228" s="133"/>
    </row>
    <row r="229" spans="1:16" ht="24" customHeight="1" x14ac:dyDescent="0.25">
      <c r="A229" s="1" t="s">
        <v>8</v>
      </c>
      <c r="B229" s="73">
        <v>0</v>
      </c>
      <c r="C229" s="73">
        <v>0</v>
      </c>
      <c r="D229" s="73">
        <v>0</v>
      </c>
      <c r="E229" s="73">
        <v>0</v>
      </c>
      <c r="F229" s="73">
        <v>0</v>
      </c>
      <c r="G229" s="73">
        <v>0</v>
      </c>
      <c r="H229" s="73">
        <v>0</v>
      </c>
      <c r="I229" s="73">
        <v>0</v>
      </c>
      <c r="J229" s="73">
        <v>0</v>
      </c>
      <c r="K229" s="74">
        <v>0</v>
      </c>
      <c r="L229" s="506"/>
      <c r="O229" s="134"/>
      <c r="P229" s="103"/>
    </row>
    <row r="230" spans="1:16" ht="25.5" customHeight="1" x14ac:dyDescent="0.25">
      <c r="A230" s="1" t="s">
        <v>9</v>
      </c>
      <c r="B230" s="73">
        <v>0</v>
      </c>
      <c r="C230" s="73">
        <v>0</v>
      </c>
      <c r="D230" s="73">
        <v>0</v>
      </c>
      <c r="E230" s="73">
        <v>0</v>
      </c>
      <c r="F230" s="73">
        <v>0</v>
      </c>
      <c r="G230" s="73">
        <v>0</v>
      </c>
      <c r="H230" s="73">
        <v>0</v>
      </c>
      <c r="I230" s="73">
        <v>0</v>
      </c>
      <c r="J230" s="73">
        <v>0</v>
      </c>
      <c r="K230" s="74">
        <v>0</v>
      </c>
      <c r="L230" s="506"/>
      <c r="O230" s="134"/>
      <c r="P230" s="103"/>
    </row>
    <row r="231" spans="1:16" ht="25.5" x14ac:dyDescent="0.25">
      <c r="A231" s="1" t="s">
        <v>10</v>
      </c>
      <c r="B231" s="73">
        <v>0</v>
      </c>
      <c r="C231" s="73">
        <v>0</v>
      </c>
      <c r="D231" s="73">
        <v>0</v>
      </c>
      <c r="E231" s="73">
        <v>0</v>
      </c>
      <c r="F231" s="73">
        <v>0</v>
      </c>
      <c r="G231" s="73">
        <v>0</v>
      </c>
      <c r="H231" s="73">
        <v>0</v>
      </c>
      <c r="I231" s="73">
        <v>0</v>
      </c>
      <c r="J231" s="73">
        <v>0</v>
      </c>
      <c r="K231" s="74">
        <v>0</v>
      </c>
      <c r="L231" s="506"/>
      <c r="O231" s="134"/>
      <c r="P231" s="103"/>
    </row>
    <row r="232" spans="1:16" ht="25.5" x14ac:dyDescent="0.25">
      <c r="A232" s="1" t="s">
        <v>107</v>
      </c>
      <c r="B232" s="73">
        <v>0</v>
      </c>
      <c r="C232" s="73">
        <v>2000000</v>
      </c>
      <c r="D232" s="73">
        <v>3000000</v>
      </c>
      <c r="E232" s="73">
        <v>0</v>
      </c>
      <c r="F232" s="73">
        <v>0</v>
      </c>
      <c r="G232" s="73">
        <v>0</v>
      </c>
      <c r="H232" s="73">
        <v>0</v>
      </c>
      <c r="I232" s="73">
        <v>0</v>
      </c>
      <c r="J232" s="73">
        <v>0</v>
      </c>
      <c r="K232" s="74">
        <v>0</v>
      </c>
      <c r="L232" s="506"/>
      <c r="O232" s="134"/>
      <c r="P232" s="103"/>
    </row>
    <row r="233" spans="1:16" ht="25.5" x14ac:dyDescent="0.25">
      <c r="A233" s="2" t="s">
        <v>3</v>
      </c>
      <c r="B233" s="73">
        <v>0</v>
      </c>
      <c r="C233" s="73">
        <v>0</v>
      </c>
      <c r="D233" s="73">
        <v>0</v>
      </c>
      <c r="E233" s="73">
        <v>0</v>
      </c>
      <c r="F233" s="73">
        <v>0</v>
      </c>
      <c r="G233" s="73">
        <v>0</v>
      </c>
      <c r="H233" s="73">
        <v>0</v>
      </c>
      <c r="I233" s="73">
        <v>0</v>
      </c>
      <c r="J233" s="73">
        <v>0</v>
      </c>
      <c r="K233" s="74">
        <v>0</v>
      </c>
      <c r="L233" s="506"/>
      <c r="O233" s="134"/>
      <c r="P233" s="103"/>
    </row>
    <row r="234" spans="1:16" x14ac:dyDescent="0.25">
      <c r="A234" s="1" t="s">
        <v>121</v>
      </c>
      <c r="B234" s="73"/>
      <c r="C234" s="73"/>
      <c r="D234" s="73"/>
      <c r="E234" s="73"/>
      <c r="F234" s="73"/>
      <c r="G234" s="73"/>
      <c r="H234" s="73"/>
      <c r="I234" s="73"/>
      <c r="J234" s="73"/>
      <c r="K234" s="74"/>
      <c r="L234" s="506"/>
      <c r="O234" s="134"/>
      <c r="P234" s="103"/>
    </row>
    <row r="235" spans="1:16" ht="21.75" customHeight="1" x14ac:dyDescent="0.25">
      <c r="A235" s="1" t="s">
        <v>6</v>
      </c>
      <c r="B235" s="73">
        <v>0</v>
      </c>
      <c r="C235" s="73">
        <v>0</v>
      </c>
      <c r="D235" s="73">
        <v>0</v>
      </c>
      <c r="E235" s="73">
        <v>0</v>
      </c>
      <c r="F235" s="73">
        <v>0</v>
      </c>
      <c r="G235" s="73">
        <v>0</v>
      </c>
      <c r="H235" s="73">
        <v>0</v>
      </c>
      <c r="I235" s="73">
        <v>0</v>
      </c>
      <c r="J235" s="73">
        <v>0</v>
      </c>
      <c r="K235" s="74">
        <v>0</v>
      </c>
      <c r="L235" s="506"/>
      <c r="O235" s="134"/>
      <c r="P235" s="103"/>
    </row>
    <row r="236" spans="1:16" ht="69" customHeight="1" thickBot="1" x14ac:dyDescent="0.3">
      <c r="A236" s="144" t="s">
        <v>13</v>
      </c>
      <c r="B236" s="145">
        <v>0</v>
      </c>
      <c r="C236" s="145">
        <v>0</v>
      </c>
      <c r="D236" s="145">
        <v>0</v>
      </c>
      <c r="E236" s="145">
        <v>0</v>
      </c>
      <c r="F236" s="145">
        <v>0</v>
      </c>
      <c r="G236" s="145">
        <v>0</v>
      </c>
      <c r="H236" s="145">
        <v>0</v>
      </c>
      <c r="I236" s="145">
        <v>0</v>
      </c>
      <c r="J236" s="145">
        <v>0</v>
      </c>
      <c r="K236" s="146">
        <v>0</v>
      </c>
      <c r="L236" s="506"/>
      <c r="O236" s="134"/>
      <c r="P236" s="103"/>
    </row>
    <row r="237" spans="1:16" ht="15.75" customHeight="1" thickBot="1" x14ac:dyDescent="0.3">
      <c r="A237" s="474" t="s">
        <v>27</v>
      </c>
      <c r="B237" s="474"/>
      <c r="C237" s="474"/>
      <c r="D237" s="474"/>
      <c r="E237" s="474"/>
      <c r="F237" s="474"/>
      <c r="G237" s="474"/>
      <c r="H237" s="474"/>
      <c r="I237" s="474"/>
      <c r="J237" s="474"/>
      <c r="K237" s="474"/>
      <c r="L237" s="474"/>
      <c r="O237" s="134"/>
      <c r="P237" s="103"/>
    </row>
    <row r="238" spans="1:16" ht="22.5" customHeight="1" x14ac:dyDescent="0.25">
      <c r="A238" s="3" t="s">
        <v>7</v>
      </c>
      <c r="B238" s="104">
        <v>0</v>
      </c>
      <c r="C238" s="104">
        <v>0</v>
      </c>
      <c r="D238" s="104">
        <v>0</v>
      </c>
      <c r="E238" s="104">
        <v>0</v>
      </c>
      <c r="F238" s="104">
        <v>0</v>
      </c>
      <c r="G238" s="104">
        <v>0</v>
      </c>
      <c r="H238" s="104">
        <v>0</v>
      </c>
      <c r="I238" s="104">
        <v>0</v>
      </c>
      <c r="J238" s="104">
        <v>0</v>
      </c>
      <c r="K238" s="105">
        <v>0</v>
      </c>
      <c r="L238" s="508" t="s">
        <v>106</v>
      </c>
      <c r="O238" s="67"/>
      <c r="P238" s="103"/>
    </row>
    <row r="239" spans="1:16" x14ac:dyDescent="0.25">
      <c r="A239" s="1" t="s">
        <v>8</v>
      </c>
      <c r="B239" s="73">
        <v>0</v>
      </c>
      <c r="C239" s="73">
        <v>0</v>
      </c>
      <c r="D239" s="73">
        <v>0</v>
      </c>
      <c r="E239" s="73">
        <v>0</v>
      </c>
      <c r="F239" s="73">
        <v>0</v>
      </c>
      <c r="G239" s="73">
        <v>0</v>
      </c>
      <c r="H239" s="73">
        <v>0</v>
      </c>
      <c r="I239" s="73">
        <v>0</v>
      </c>
      <c r="J239" s="73">
        <v>0</v>
      </c>
      <c r="K239" s="74">
        <v>0</v>
      </c>
      <c r="L239" s="509"/>
    </row>
    <row r="240" spans="1:16" x14ac:dyDescent="0.25">
      <c r="A240" s="1" t="s">
        <v>9</v>
      </c>
      <c r="B240" s="73">
        <v>0</v>
      </c>
      <c r="C240" s="73">
        <v>0</v>
      </c>
      <c r="D240" s="73">
        <v>0</v>
      </c>
      <c r="E240" s="73">
        <v>0</v>
      </c>
      <c r="F240" s="73">
        <v>0</v>
      </c>
      <c r="G240" s="73">
        <v>0</v>
      </c>
      <c r="H240" s="73">
        <v>0</v>
      </c>
      <c r="I240" s="73">
        <v>0</v>
      </c>
      <c r="J240" s="73">
        <v>0</v>
      </c>
      <c r="K240" s="74">
        <v>0</v>
      </c>
      <c r="L240" s="509"/>
    </row>
    <row r="241" spans="1:16" ht="25.5" customHeight="1" x14ac:dyDescent="0.25">
      <c r="A241" s="1" t="s">
        <v>10</v>
      </c>
      <c r="B241" s="73">
        <v>0</v>
      </c>
      <c r="C241" s="73">
        <v>0</v>
      </c>
      <c r="D241" s="73">
        <v>0</v>
      </c>
      <c r="E241" s="73">
        <v>0</v>
      </c>
      <c r="F241" s="73">
        <v>0</v>
      </c>
      <c r="G241" s="73">
        <v>0</v>
      </c>
      <c r="H241" s="73">
        <v>0</v>
      </c>
      <c r="I241" s="73">
        <v>0</v>
      </c>
      <c r="J241" s="73">
        <v>0</v>
      </c>
      <c r="K241" s="74">
        <v>0</v>
      </c>
      <c r="L241" s="509"/>
    </row>
    <row r="242" spans="1:16" ht="33" customHeight="1" x14ac:dyDescent="0.25">
      <c r="A242" s="1" t="s">
        <v>82</v>
      </c>
      <c r="B242" s="73">
        <v>0</v>
      </c>
      <c r="C242" s="73">
        <v>0</v>
      </c>
      <c r="D242" s="73">
        <v>0</v>
      </c>
      <c r="E242" s="73">
        <v>0</v>
      </c>
      <c r="F242" s="73">
        <v>0</v>
      </c>
      <c r="G242" s="73">
        <v>0</v>
      </c>
      <c r="H242" s="73">
        <v>0</v>
      </c>
      <c r="I242" s="73">
        <v>0</v>
      </c>
      <c r="J242" s="73">
        <v>0</v>
      </c>
      <c r="K242" s="74">
        <v>0</v>
      </c>
      <c r="L242" s="509"/>
    </row>
    <row r="243" spans="1:16" ht="25.5" x14ac:dyDescent="0.25">
      <c r="A243" s="2" t="s">
        <v>3</v>
      </c>
      <c r="B243" s="75">
        <v>0</v>
      </c>
      <c r="C243" s="75">
        <v>0</v>
      </c>
      <c r="D243" s="75">
        <v>0</v>
      </c>
      <c r="E243" s="75">
        <v>0</v>
      </c>
      <c r="F243" s="75">
        <v>0</v>
      </c>
      <c r="G243" s="75">
        <v>0</v>
      </c>
      <c r="H243" s="75">
        <v>0</v>
      </c>
      <c r="I243" s="75">
        <v>0</v>
      </c>
      <c r="J243" s="75">
        <v>0</v>
      </c>
      <c r="K243" s="76">
        <v>0</v>
      </c>
      <c r="L243" s="509"/>
    </row>
    <row r="244" spans="1:16" x14ac:dyDescent="0.25">
      <c r="A244" s="1" t="s">
        <v>121</v>
      </c>
      <c r="B244" s="73"/>
      <c r="C244" s="73"/>
      <c r="D244" s="73"/>
      <c r="E244" s="73"/>
      <c r="F244" s="73"/>
      <c r="G244" s="73"/>
      <c r="H244" s="73"/>
      <c r="I244" s="73"/>
      <c r="J244" s="73"/>
      <c r="K244" s="74"/>
      <c r="L244" s="509"/>
    </row>
    <row r="245" spans="1:16" x14ac:dyDescent="0.25">
      <c r="A245" s="1" t="s">
        <v>6</v>
      </c>
      <c r="B245" s="73">
        <v>0</v>
      </c>
      <c r="C245" s="73">
        <v>0</v>
      </c>
      <c r="D245" s="73">
        <v>0</v>
      </c>
      <c r="E245" s="73">
        <v>0</v>
      </c>
      <c r="F245" s="73">
        <v>0</v>
      </c>
      <c r="G245" s="73">
        <v>0</v>
      </c>
      <c r="H245" s="73">
        <v>0</v>
      </c>
      <c r="I245" s="73">
        <v>0</v>
      </c>
      <c r="J245" s="73">
        <v>0</v>
      </c>
      <c r="K245" s="74">
        <v>0</v>
      </c>
      <c r="L245" s="509"/>
    </row>
    <row r="246" spans="1:16" ht="63" customHeight="1" thickBot="1" x14ac:dyDescent="0.3">
      <c r="A246" s="144" t="s">
        <v>13</v>
      </c>
      <c r="B246" s="145">
        <v>0</v>
      </c>
      <c r="C246" s="145">
        <v>0</v>
      </c>
      <c r="D246" s="145">
        <v>0</v>
      </c>
      <c r="E246" s="145">
        <v>0</v>
      </c>
      <c r="F246" s="145">
        <v>0</v>
      </c>
      <c r="G246" s="145">
        <v>0</v>
      </c>
      <c r="H246" s="145">
        <v>0</v>
      </c>
      <c r="I246" s="145">
        <v>0</v>
      </c>
      <c r="J246" s="145">
        <v>0</v>
      </c>
      <c r="K246" s="146">
        <v>0</v>
      </c>
      <c r="L246" s="510"/>
    </row>
    <row r="247" spans="1:16" ht="15.75" customHeight="1" thickBot="1" x14ac:dyDescent="0.3">
      <c r="A247" s="474" t="s">
        <v>28</v>
      </c>
      <c r="B247" s="474"/>
      <c r="C247" s="474"/>
      <c r="D247" s="474"/>
      <c r="E247" s="474"/>
      <c r="F247" s="474"/>
      <c r="G247" s="474"/>
      <c r="H247" s="474"/>
      <c r="I247" s="474"/>
      <c r="J247" s="474"/>
      <c r="K247" s="474"/>
      <c r="L247" s="474"/>
      <c r="O247" s="103"/>
    </row>
    <row r="248" spans="1:16" ht="12" customHeight="1" x14ac:dyDescent="0.25">
      <c r="A248" s="3" t="s">
        <v>7</v>
      </c>
      <c r="B248" s="104">
        <v>0</v>
      </c>
      <c r="C248" s="104">
        <v>0</v>
      </c>
      <c r="D248" s="104">
        <v>300000</v>
      </c>
      <c r="E248" s="104">
        <v>0</v>
      </c>
      <c r="F248" s="104">
        <v>0</v>
      </c>
      <c r="G248" s="104">
        <v>0</v>
      </c>
      <c r="H248" s="104">
        <v>0</v>
      </c>
      <c r="I248" s="104">
        <v>0</v>
      </c>
      <c r="J248" s="104">
        <v>0</v>
      </c>
      <c r="K248" s="105">
        <v>0</v>
      </c>
      <c r="L248" s="505" t="s">
        <v>108</v>
      </c>
      <c r="O248" s="67"/>
      <c r="P248" s="54"/>
    </row>
    <row r="249" spans="1:16" x14ac:dyDescent="0.25">
      <c r="A249" s="1" t="s">
        <v>8</v>
      </c>
      <c r="B249" s="73">
        <v>0</v>
      </c>
      <c r="C249" s="73">
        <v>0</v>
      </c>
      <c r="D249" s="73">
        <v>0</v>
      </c>
      <c r="E249" s="73">
        <v>0</v>
      </c>
      <c r="F249" s="73">
        <v>0</v>
      </c>
      <c r="G249" s="73">
        <v>0</v>
      </c>
      <c r="H249" s="73">
        <v>0</v>
      </c>
      <c r="I249" s="73">
        <v>0</v>
      </c>
      <c r="J249" s="73">
        <v>0</v>
      </c>
      <c r="K249" s="74">
        <v>0</v>
      </c>
      <c r="L249" s="506"/>
      <c r="O249" s="103"/>
    </row>
    <row r="250" spans="1:16" x14ac:dyDescent="0.25">
      <c r="A250" s="1" t="s">
        <v>9</v>
      </c>
      <c r="B250" s="73">
        <v>0</v>
      </c>
      <c r="C250" s="73">
        <v>0</v>
      </c>
      <c r="D250" s="73">
        <v>0</v>
      </c>
      <c r="E250" s="73">
        <v>0</v>
      </c>
      <c r="F250" s="73">
        <v>0</v>
      </c>
      <c r="G250" s="73">
        <v>0</v>
      </c>
      <c r="H250" s="73">
        <v>0</v>
      </c>
      <c r="I250" s="73">
        <v>0</v>
      </c>
      <c r="J250" s="73">
        <v>0</v>
      </c>
      <c r="K250" s="74">
        <v>0</v>
      </c>
      <c r="L250" s="506"/>
      <c r="O250" s="103"/>
    </row>
    <row r="251" spans="1:16" ht="25.5" x14ac:dyDescent="0.25">
      <c r="A251" s="1" t="s">
        <v>10</v>
      </c>
      <c r="B251" s="73">
        <v>0</v>
      </c>
      <c r="C251" s="73">
        <v>0</v>
      </c>
      <c r="D251" s="73">
        <v>0</v>
      </c>
      <c r="E251" s="73">
        <v>0</v>
      </c>
      <c r="F251" s="73">
        <v>0</v>
      </c>
      <c r="G251" s="73">
        <v>0</v>
      </c>
      <c r="H251" s="73">
        <v>0</v>
      </c>
      <c r="I251" s="73">
        <v>0</v>
      </c>
      <c r="J251" s="73">
        <v>0</v>
      </c>
      <c r="K251" s="74">
        <v>0</v>
      </c>
      <c r="L251" s="506"/>
      <c r="O251" s="103"/>
    </row>
    <row r="252" spans="1:16" ht="25.5" x14ac:dyDescent="0.25">
      <c r="A252" s="1" t="s">
        <v>107</v>
      </c>
      <c r="B252" s="73">
        <v>0</v>
      </c>
      <c r="C252" s="73">
        <v>0</v>
      </c>
      <c r="D252" s="73">
        <v>300000</v>
      </c>
      <c r="E252" s="73">
        <v>0</v>
      </c>
      <c r="F252" s="73">
        <v>0</v>
      </c>
      <c r="G252" s="73">
        <v>0</v>
      </c>
      <c r="H252" s="73">
        <v>0</v>
      </c>
      <c r="I252" s="73">
        <v>0</v>
      </c>
      <c r="J252" s="73">
        <v>0</v>
      </c>
      <c r="K252" s="74">
        <v>0</v>
      </c>
      <c r="L252" s="506"/>
      <c r="O252" s="103"/>
    </row>
    <row r="253" spans="1:16" ht="25.5" x14ac:dyDescent="0.25">
      <c r="A253" s="2" t="s">
        <v>3</v>
      </c>
      <c r="B253" s="75">
        <v>0</v>
      </c>
      <c r="C253" s="75">
        <v>0</v>
      </c>
      <c r="D253" s="75">
        <v>0</v>
      </c>
      <c r="E253" s="75">
        <v>0</v>
      </c>
      <c r="F253" s="75">
        <v>0</v>
      </c>
      <c r="G253" s="75">
        <v>0</v>
      </c>
      <c r="H253" s="75">
        <v>0</v>
      </c>
      <c r="I253" s="75">
        <v>0</v>
      </c>
      <c r="J253" s="75">
        <v>0</v>
      </c>
      <c r="K253" s="76">
        <v>0</v>
      </c>
      <c r="L253" s="506"/>
      <c r="O253" s="103"/>
    </row>
    <row r="254" spans="1:16" x14ac:dyDescent="0.25">
      <c r="A254" s="1" t="s">
        <v>121</v>
      </c>
      <c r="B254" s="73"/>
      <c r="C254" s="73"/>
      <c r="D254" s="73"/>
      <c r="E254" s="73"/>
      <c r="F254" s="73"/>
      <c r="G254" s="73"/>
      <c r="H254" s="73"/>
      <c r="I254" s="73"/>
      <c r="J254" s="73"/>
      <c r="K254" s="74"/>
      <c r="L254" s="506"/>
      <c r="O254" s="103"/>
    </row>
    <row r="255" spans="1:16" x14ac:dyDescent="0.25">
      <c r="A255" s="1" t="s">
        <v>6</v>
      </c>
      <c r="B255" s="73">
        <v>0</v>
      </c>
      <c r="C255" s="73">
        <v>0</v>
      </c>
      <c r="D255" s="73">
        <v>0</v>
      </c>
      <c r="E255" s="73">
        <v>0</v>
      </c>
      <c r="F255" s="73">
        <v>0</v>
      </c>
      <c r="G255" s="73">
        <v>0</v>
      </c>
      <c r="H255" s="73">
        <v>0</v>
      </c>
      <c r="I255" s="73">
        <v>0</v>
      </c>
      <c r="J255" s="73">
        <v>0</v>
      </c>
      <c r="K255" s="74">
        <v>0</v>
      </c>
      <c r="L255" s="506"/>
      <c r="O255" s="103"/>
    </row>
    <row r="256" spans="1:16" ht="102" customHeight="1" thickBot="1" x14ac:dyDescent="0.3">
      <c r="A256" s="1" t="s">
        <v>13</v>
      </c>
      <c r="B256" s="73">
        <v>0</v>
      </c>
      <c r="C256" s="73">
        <v>0</v>
      </c>
      <c r="D256" s="73">
        <v>0</v>
      </c>
      <c r="E256" s="73">
        <v>0</v>
      </c>
      <c r="F256" s="73">
        <v>0</v>
      </c>
      <c r="G256" s="73">
        <v>0</v>
      </c>
      <c r="H256" s="73">
        <v>0</v>
      </c>
      <c r="I256" s="73">
        <v>0</v>
      </c>
      <c r="J256" s="73">
        <v>0</v>
      </c>
      <c r="K256" s="74">
        <v>0</v>
      </c>
      <c r="L256" s="507"/>
      <c r="O256" s="103"/>
    </row>
    <row r="257" spans="1:25" ht="18" customHeight="1" thickBot="1" x14ac:dyDescent="0.3">
      <c r="A257" s="483" t="s">
        <v>29</v>
      </c>
      <c r="B257" s="484"/>
      <c r="C257" s="484"/>
      <c r="D257" s="484"/>
      <c r="E257" s="484"/>
      <c r="F257" s="484"/>
      <c r="G257" s="484"/>
      <c r="H257" s="484"/>
      <c r="I257" s="484"/>
      <c r="J257" s="484"/>
      <c r="K257" s="484"/>
      <c r="L257" s="485"/>
      <c r="O257" s="103"/>
    </row>
    <row r="258" spans="1:25" ht="43.5" customHeight="1" x14ac:dyDescent="0.25">
      <c r="A258" s="3" t="s">
        <v>7</v>
      </c>
      <c r="B258" s="104">
        <v>2319000</v>
      </c>
      <c r="C258" s="104">
        <v>1091000</v>
      </c>
      <c r="D258" s="104">
        <v>0</v>
      </c>
      <c r="E258" s="104">
        <v>0</v>
      </c>
      <c r="F258" s="104">
        <v>0</v>
      </c>
      <c r="G258" s="104">
        <v>0</v>
      </c>
      <c r="H258" s="104">
        <v>0</v>
      </c>
      <c r="I258" s="104">
        <v>0</v>
      </c>
      <c r="J258" s="104">
        <v>0</v>
      </c>
      <c r="K258" s="105">
        <v>0</v>
      </c>
      <c r="L258" s="505" t="s">
        <v>108</v>
      </c>
      <c r="O258" s="67"/>
      <c r="P258" s="54"/>
    </row>
    <row r="259" spans="1:25" ht="27.75" customHeight="1" x14ac:dyDescent="0.25">
      <c r="A259" s="1" t="s">
        <v>8</v>
      </c>
      <c r="B259" s="106">
        <v>0</v>
      </c>
      <c r="C259" s="106">
        <v>0</v>
      </c>
      <c r="D259" s="106">
        <v>0</v>
      </c>
      <c r="E259" s="106">
        <v>0</v>
      </c>
      <c r="F259" s="106">
        <v>0</v>
      </c>
      <c r="G259" s="106">
        <v>0</v>
      </c>
      <c r="H259" s="106">
        <v>0</v>
      </c>
      <c r="I259" s="106">
        <v>0</v>
      </c>
      <c r="J259" s="106">
        <v>0</v>
      </c>
      <c r="K259" s="107">
        <v>0</v>
      </c>
      <c r="L259" s="506"/>
    </row>
    <row r="260" spans="1:25" ht="20.25" customHeight="1" x14ac:dyDescent="0.25">
      <c r="A260" s="1" t="s">
        <v>9</v>
      </c>
      <c r="B260" s="106">
        <v>0</v>
      </c>
      <c r="C260" s="106">
        <v>0</v>
      </c>
      <c r="D260" s="106">
        <v>0</v>
      </c>
      <c r="E260" s="106">
        <v>0</v>
      </c>
      <c r="F260" s="106">
        <v>0</v>
      </c>
      <c r="G260" s="106">
        <v>0</v>
      </c>
      <c r="H260" s="106">
        <v>0</v>
      </c>
      <c r="I260" s="106">
        <v>0</v>
      </c>
      <c r="J260" s="106">
        <v>0</v>
      </c>
      <c r="K260" s="107">
        <v>0</v>
      </c>
      <c r="L260" s="506"/>
    </row>
    <row r="261" spans="1:25" ht="25.5" x14ac:dyDescent="0.25">
      <c r="A261" s="1" t="s">
        <v>10</v>
      </c>
      <c r="B261" s="106">
        <v>0</v>
      </c>
      <c r="C261" s="106">
        <v>0</v>
      </c>
      <c r="D261" s="106">
        <v>0</v>
      </c>
      <c r="E261" s="106">
        <v>0</v>
      </c>
      <c r="F261" s="106">
        <v>0</v>
      </c>
      <c r="G261" s="106">
        <v>0</v>
      </c>
      <c r="H261" s="106">
        <v>0</v>
      </c>
      <c r="I261" s="106">
        <v>0</v>
      </c>
      <c r="J261" s="106">
        <v>0</v>
      </c>
      <c r="K261" s="107">
        <v>0</v>
      </c>
      <c r="L261" s="506"/>
    </row>
    <row r="262" spans="1:25" ht="25.5" x14ac:dyDescent="0.25">
      <c r="A262" s="1" t="s">
        <v>107</v>
      </c>
      <c r="B262" s="106">
        <v>2319000</v>
      </c>
      <c r="C262" s="106">
        <v>1091000</v>
      </c>
      <c r="D262" s="106">
        <v>0</v>
      </c>
      <c r="E262" s="106">
        <v>0</v>
      </c>
      <c r="F262" s="106">
        <v>0</v>
      </c>
      <c r="G262" s="106">
        <v>0</v>
      </c>
      <c r="H262" s="106">
        <v>0</v>
      </c>
      <c r="I262" s="106">
        <v>0</v>
      </c>
      <c r="J262" s="106">
        <v>0</v>
      </c>
      <c r="K262" s="107">
        <v>0</v>
      </c>
      <c r="L262" s="506"/>
    </row>
    <row r="263" spans="1:25" ht="25.5" x14ac:dyDescent="0.25">
      <c r="A263" s="2" t="s">
        <v>3</v>
      </c>
      <c r="B263" s="104">
        <v>0</v>
      </c>
      <c r="C263" s="104">
        <v>0</v>
      </c>
      <c r="D263" s="104">
        <v>0</v>
      </c>
      <c r="E263" s="104">
        <v>0</v>
      </c>
      <c r="F263" s="104">
        <v>0</v>
      </c>
      <c r="G263" s="104">
        <v>0</v>
      </c>
      <c r="H263" s="104">
        <v>0</v>
      </c>
      <c r="I263" s="104">
        <v>0</v>
      </c>
      <c r="J263" s="104">
        <v>0</v>
      </c>
      <c r="K263" s="105">
        <v>0</v>
      </c>
      <c r="L263" s="506"/>
    </row>
    <row r="264" spans="1:25" x14ac:dyDescent="0.25">
      <c r="A264" s="1" t="s">
        <v>121</v>
      </c>
      <c r="B264" s="106"/>
      <c r="C264" s="106"/>
      <c r="D264" s="106"/>
      <c r="E264" s="106"/>
      <c r="F264" s="106"/>
      <c r="G264" s="106"/>
      <c r="H264" s="106"/>
      <c r="I264" s="106"/>
      <c r="J264" s="106"/>
      <c r="K264" s="107"/>
      <c r="L264" s="506"/>
    </row>
    <row r="265" spans="1:25" x14ac:dyDescent="0.25">
      <c r="A265" s="1" t="s">
        <v>6</v>
      </c>
      <c r="B265" s="106">
        <v>0</v>
      </c>
      <c r="C265" s="106">
        <v>0</v>
      </c>
      <c r="D265" s="106">
        <v>0</v>
      </c>
      <c r="E265" s="106">
        <v>0</v>
      </c>
      <c r="F265" s="106">
        <v>0</v>
      </c>
      <c r="G265" s="106">
        <v>0</v>
      </c>
      <c r="H265" s="106">
        <v>0</v>
      </c>
      <c r="I265" s="106">
        <v>0</v>
      </c>
      <c r="J265" s="106">
        <v>0</v>
      </c>
      <c r="K265" s="107">
        <v>0</v>
      </c>
      <c r="L265" s="506"/>
    </row>
    <row r="266" spans="1:25" ht="64.5" customHeight="1" thickBot="1" x14ac:dyDescent="0.3">
      <c r="A266" s="1" t="s">
        <v>13</v>
      </c>
      <c r="B266" s="106">
        <v>0</v>
      </c>
      <c r="C266" s="106">
        <v>0</v>
      </c>
      <c r="D266" s="106">
        <v>0</v>
      </c>
      <c r="E266" s="106">
        <v>0</v>
      </c>
      <c r="F266" s="106">
        <v>0</v>
      </c>
      <c r="G266" s="106">
        <v>0</v>
      </c>
      <c r="H266" s="106">
        <v>0</v>
      </c>
      <c r="I266" s="106">
        <v>0</v>
      </c>
      <c r="J266" s="106">
        <v>0</v>
      </c>
      <c r="K266" s="107">
        <v>0</v>
      </c>
      <c r="L266" s="507"/>
    </row>
    <row r="267" spans="1:25" ht="15.75" thickBot="1" x14ac:dyDescent="0.3">
      <c r="A267" s="483" t="s">
        <v>30</v>
      </c>
      <c r="B267" s="484"/>
      <c r="C267" s="484"/>
      <c r="D267" s="484"/>
      <c r="E267" s="484"/>
      <c r="F267" s="484"/>
      <c r="G267" s="484"/>
      <c r="H267" s="484"/>
      <c r="I267" s="484"/>
      <c r="J267" s="484"/>
      <c r="K267" s="484"/>
      <c r="L267" s="485"/>
    </row>
    <row r="268" spans="1:25" ht="24" customHeight="1" thickBot="1" x14ac:dyDescent="0.3">
      <c r="A268" s="474" t="s">
        <v>49</v>
      </c>
      <c r="B268" s="474"/>
      <c r="C268" s="474"/>
      <c r="D268" s="474"/>
      <c r="E268" s="474"/>
      <c r="F268" s="474"/>
      <c r="G268" s="474"/>
      <c r="H268" s="474"/>
      <c r="I268" s="474"/>
      <c r="J268" s="474"/>
      <c r="K268" s="474"/>
      <c r="L268" s="474"/>
      <c r="M268" s="103"/>
      <c r="N268" s="23"/>
      <c r="O268" s="103"/>
      <c r="P268" s="103"/>
      <c r="Q268" s="23"/>
      <c r="R268" s="23"/>
      <c r="S268" s="23"/>
      <c r="T268" s="23"/>
      <c r="U268" s="23"/>
      <c r="V268" s="23"/>
      <c r="W268" s="23"/>
      <c r="X268" s="23"/>
      <c r="Y268" s="23"/>
    </row>
    <row r="269" spans="1:25" x14ac:dyDescent="0.25">
      <c r="A269" s="3" t="s">
        <v>7</v>
      </c>
      <c r="B269" s="104">
        <f>SUM(B270:B274)</f>
        <v>0</v>
      </c>
      <c r="C269" s="104">
        <f t="shared" ref="C269:K269" si="57">SUM(C270:C274)</f>
        <v>1643400</v>
      </c>
      <c r="D269" s="104">
        <f t="shared" si="57"/>
        <v>5000000</v>
      </c>
      <c r="E269" s="104">
        <f t="shared" si="57"/>
        <v>0</v>
      </c>
      <c r="F269" s="104">
        <f t="shared" si="57"/>
        <v>0</v>
      </c>
      <c r="G269" s="104">
        <f t="shared" si="57"/>
        <v>0</v>
      </c>
      <c r="H269" s="104">
        <f t="shared" si="57"/>
        <v>40000000</v>
      </c>
      <c r="I269" s="104">
        <f t="shared" si="57"/>
        <v>40000000</v>
      </c>
      <c r="J269" s="104">
        <f t="shared" si="57"/>
        <v>19000000</v>
      </c>
      <c r="K269" s="104">
        <f t="shared" si="57"/>
        <v>12000000</v>
      </c>
      <c r="L269" s="496" t="s">
        <v>109</v>
      </c>
      <c r="M269" s="513"/>
      <c r="N269" s="513"/>
      <c r="O269" s="513"/>
      <c r="P269" s="513"/>
      <c r="Q269" s="513"/>
      <c r="R269" s="513"/>
      <c r="S269" s="513"/>
      <c r="T269" s="513"/>
      <c r="U269" s="513"/>
      <c r="V269" s="513"/>
      <c r="W269" s="513"/>
      <c r="X269" s="513"/>
      <c r="Y269" s="513"/>
    </row>
    <row r="270" spans="1:25" x14ac:dyDescent="0.25">
      <c r="A270" s="1" t="s">
        <v>8</v>
      </c>
      <c r="B270" s="106">
        <v>0</v>
      </c>
      <c r="C270" s="106">
        <v>0</v>
      </c>
      <c r="D270" s="106">
        <v>0</v>
      </c>
      <c r="E270" s="106">
        <v>0</v>
      </c>
      <c r="F270" s="106">
        <v>0</v>
      </c>
      <c r="G270" s="106">
        <v>0</v>
      </c>
      <c r="H270" s="106">
        <v>0</v>
      </c>
      <c r="I270" s="106">
        <v>0</v>
      </c>
      <c r="J270" s="106">
        <v>0</v>
      </c>
      <c r="K270" s="107">
        <v>0</v>
      </c>
      <c r="L270" s="511"/>
      <c r="M270" s="103"/>
      <c r="N270" s="23"/>
      <c r="O270" s="103"/>
      <c r="P270" s="103"/>
      <c r="Q270" s="23"/>
      <c r="R270" s="23"/>
      <c r="S270" s="23"/>
      <c r="T270" s="23"/>
      <c r="U270" s="23"/>
      <c r="V270" s="23"/>
      <c r="W270" s="23"/>
      <c r="X270" s="23"/>
      <c r="Y270" s="23"/>
    </row>
    <row r="271" spans="1:25" x14ac:dyDescent="0.25">
      <c r="A271" s="1" t="s">
        <v>9</v>
      </c>
      <c r="B271" s="106">
        <v>0</v>
      </c>
      <c r="C271" s="106">
        <v>0</v>
      </c>
      <c r="D271" s="106">
        <v>0</v>
      </c>
      <c r="E271" s="106">
        <v>0</v>
      </c>
      <c r="F271" s="106">
        <v>0</v>
      </c>
      <c r="G271" s="106">
        <v>0</v>
      </c>
      <c r="H271" s="106">
        <v>0</v>
      </c>
      <c r="I271" s="106">
        <v>0</v>
      </c>
      <c r="J271" s="106">
        <v>0</v>
      </c>
      <c r="K271" s="107">
        <v>0</v>
      </c>
      <c r="L271" s="511"/>
    </row>
    <row r="272" spans="1:25" ht="25.5" x14ac:dyDescent="0.25">
      <c r="A272" s="1" t="s">
        <v>10</v>
      </c>
      <c r="B272" s="106">
        <v>0</v>
      </c>
      <c r="C272" s="106">
        <v>0</v>
      </c>
      <c r="D272" s="106">
        <v>0</v>
      </c>
      <c r="E272" s="106">
        <v>0</v>
      </c>
      <c r="F272" s="106">
        <v>0</v>
      </c>
      <c r="G272" s="106">
        <v>0</v>
      </c>
      <c r="H272" s="106">
        <v>0</v>
      </c>
      <c r="I272" s="106">
        <v>0</v>
      </c>
      <c r="J272" s="106">
        <v>0</v>
      </c>
      <c r="K272" s="107">
        <v>0</v>
      </c>
      <c r="L272" s="511"/>
    </row>
    <row r="273" spans="1:15" ht="25.5" x14ac:dyDescent="0.25">
      <c r="A273" s="1" t="s">
        <v>91</v>
      </c>
      <c r="B273" s="106">
        <v>0</v>
      </c>
      <c r="C273" s="106">
        <v>1643400</v>
      </c>
      <c r="D273" s="106">
        <v>5000000</v>
      </c>
      <c r="E273" s="106">
        <v>0</v>
      </c>
      <c r="F273" s="106">
        <v>0</v>
      </c>
      <c r="G273" s="106">
        <v>0</v>
      </c>
      <c r="H273" s="106">
        <v>40000000</v>
      </c>
      <c r="I273" s="106">
        <v>40000000</v>
      </c>
      <c r="J273" s="106">
        <v>19000000</v>
      </c>
      <c r="K273" s="107">
        <v>12000000</v>
      </c>
      <c r="L273" s="511"/>
    </row>
    <row r="274" spans="1:15" ht="25.5" x14ac:dyDescent="0.25">
      <c r="A274" s="2" t="s">
        <v>3</v>
      </c>
      <c r="B274" s="104">
        <f>SUM(B276:B277)</f>
        <v>0</v>
      </c>
      <c r="C274" s="104">
        <f t="shared" ref="C274:K274" si="58">SUM(C276:C277)</f>
        <v>0</v>
      </c>
      <c r="D274" s="104">
        <f t="shared" si="58"/>
        <v>0</v>
      </c>
      <c r="E274" s="104">
        <f t="shared" si="58"/>
        <v>0</v>
      </c>
      <c r="F274" s="104">
        <f t="shared" si="58"/>
        <v>0</v>
      </c>
      <c r="G274" s="104">
        <f t="shared" si="58"/>
        <v>0</v>
      </c>
      <c r="H274" s="104">
        <f t="shared" si="58"/>
        <v>0</v>
      </c>
      <c r="I274" s="104">
        <f t="shared" si="58"/>
        <v>0</v>
      </c>
      <c r="J274" s="104">
        <f t="shared" si="58"/>
        <v>0</v>
      </c>
      <c r="K274" s="104">
        <f t="shared" si="58"/>
        <v>0</v>
      </c>
      <c r="L274" s="511"/>
    </row>
    <row r="275" spans="1:15" x14ac:dyDescent="0.25">
      <c r="A275" s="1" t="s">
        <v>121</v>
      </c>
      <c r="B275" s="106"/>
      <c r="C275" s="106"/>
      <c r="D275" s="106"/>
      <c r="E275" s="106"/>
      <c r="F275" s="106"/>
      <c r="G275" s="106"/>
      <c r="H275" s="106"/>
      <c r="I275" s="106"/>
      <c r="J275" s="106"/>
      <c r="K275" s="107"/>
      <c r="L275" s="511"/>
    </row>
    <row r="276" spans="1:15" x14ac:dyDescent="0.25">
      <c r="A276" s="1" t="s">
        <v>6</v>
      </c>
      <c r="B276" s="106">
        <v>0</v>
      </c>
      <c r="C276" s="106">
        <v>0</v>
      </c>
      <c r="D276" s="106">
        <v>0</v>
      </c>
      <c r="E276" s="106">
        <v>0</v>
      </c>
      <c r="F276" s="106">
        <v>0</v>
      </c>
      <c r="G276" s="106">
        <v>0</v>
      </c>
      <c r="H276" s="106">
        <v>0</v>
      </c>
      <c r="I276" s="106">
        <v>0</v>
      </c>
      <c r="J276" s="106">
        <v>0</v>
      </c>
      <c r="K276" s="107">
        <v>0</v>
      </c>
      <c r="L276" s="511"/>
    </row>
    <row r="277" spans="1:15" ht="57" customHeight="1" thickBot="1" x14ac:dyDescent="0.3">
      <c r="A277" s="144" t="s">
        <v>13</v>
      </c>
      <c r="B277" s="147">
        <v>0</v>
      </c>
      <c r="C277" s="147">
        <v>0</v>
      </c>
      <c r="D277" s="147">
        <v>0</v>
      </c>
      <c r="E277" s="147">
        <v>0</v>
      </c>
      <c r="F277" s="147">
        <v>0</v>
      </c>
      <c r="G277" s="147">
        <v>0</v>
      </c>
      <c r="H277" s="147">
        <v>0</v>
      </c>
      <c r="I277" s="147">
        <v>0</v>
      </c>
      <c r="J277" s="147">
        <v>0</v>
      </c>
      <c r="K277" s="148">
        <v>0</v>
      </c>
      <c r="L277" s="512"/>
    </row>
    <row r="278" spans="1:15" ht="14.25" customHeight="1" thickBot="1" x14ac:dyDescent="0.3">
      <c r="A278" s="474" t="s">
        <v>50</v>
      </c>
      <c r="B278" s="474"/>
      <c r="C278" s="474"/>
      <c r="D278" s="474"/>
      <c r="E278" s="474"/>
      <c r="F278" s="474"/>
      <c r="G278" s="474"/>
      <c r="H278" s="474"/>
      <c r="I278" s="474"/>
      <c r="J278" s="474"/>
      <c r="K278" s="474"/>
      <c r="L278" s="474"/>
    </row>
    <row r="279" spans="1:15" x14ac:dyDescent="0.25">
      <c r="A279" s="3" t="s">
        <v>7</v>
      </c>
      <c r="B279" s="117">
        <v>3184436</v>
      </c>
      <c r="C279" s="117">
        <v>10757433</v>
      </c>
      <c r="D279" s="117">
        <v>4485394</v>
      </c>
      <c r="E279" s="117">
        <v>0</v>
      </c>
      <c r="F279" s="117">
        <v>0</v>
      </c>
      <c r="G279" s="117">
        <v>0</v>
      </c>
      <c r="H279" s="117">
        <v>0</v>
      </c>
      <c r="I279" s="117">
        <v>0</v>
      </c>
      <c r="J279" s="117">
        <v>0</v>
      </c>
      <c r="K279" s="118">
        <v>0</v>
      </c>
      <c r="L279" s="63"/>
      <c r="O279" s="54"/>
    </row>
    <row r="280" spans="1:15" x14ac:dyDescent="0.25">
      <c r="A280" s="1" t="s">
        <v>8</v>
      </c>
      <c r="B280" s="119">
        <v>0</v>
      </c>
      <c r="C280" s="120">
        <v>0</v>
      </c>
      <c r="D280" s="120">
        <v>0</v>
      </c>
      <c r="E280" s="119">
        <v>0</v>
      </c>
      <c r="F280" s="119">
        <v>0</v>
      </c>
      <c r="G280" s="119">
        <v>0</v>
      </c>
      <c r="H280" s="119">
        <v>0</v>
      </c>
      <c r="I280" s="119">
        <v>0</v>
      </c>
      <c r="J280" s="119">
        <v>0</v>
      </c>
      <c r="K280" s="121">
        <v>0</v>
      </c>
      <c r="L280" s="4"/>
    </row>
    <row r="281" spans="1:15" x14ac:dyDescent="0.25">
      <c r="A281" s="34" t="s">
        <v>84</v>
      </c>
      <c r="B281" s="119">
        <v>0</v>
      </c>
      <c r="C281" s="120">
        <v>0</v>
      </c>
      <c r="D281" s="120">
        <v>0</v>
      </c>
      <c r="E281" s="119">
        <v>0</v>
      </c>
      <c r="F281" s="119">
        <v>0</v>
      </c>
      <c r="G281" s="119">
        <v>0</v>
      </c>
      <c r="H281" s="119">
        <v>0</v>
      </c>
      <c r="I281" s="119">
        <v>0</v>
      </c>
      <c r="J281" s="119">
        <v>0</v>
      </c>
      <c r="K281" s="121">
        <v>0</v>
      </c>
      <c r="L281" s="4"/>
    </row>
    <row r="282" spans="1:15" ht="25.5" x14ac:dyDescent="0.25">
      <c r="A282" s="1" t="s">
        <v>10</v>
      </c>
      <c r="B282" s="119">
        <v>0</v>
      </c>
      <c r="C282" s="120">
        <v>0</v>
      </c>
      <c r="D282" s="120">
        <v>0</v>
      </c>
      <c r="E282" s="119">
        <v>0</v>
      </c>
      <c r="F282" s="119">
        <v>0</v>
      </c>
      <c r="G282" s="119">
        <v>0</v>
      </c>
      <c r="H282" s="119">
        <v>0</v>
      </c>
      <c r="I282" s="119">
        <v>0</v>
      </c>
      <c r="J282" s="119">
        <v>0</v>
      </c>
      <c r="K282" s="121">
        <v>0</v>
      </c>
      <c r="L282" s="4"/>
    </row>
    <row r="283" spans="1:15" ht="25.5" x14ac:dyDescent="0.25">
      <c r="A283" s="1" t="s">
        <v>91</v>
      </c>
      <c r="B283" s="81">
        <v>1121865</v>
      </c>
      <c r="C283" s="81">
        <v>7918562</v>
      </c>
      <c r="D283" s="81">
        <v>672809</v>
      </c>
      <c r="E283" s="119">
        <v>0</v>
      </c>
      <c r="F283" s="119">
        <v>0</v>
      </c>
      <c r="G283" s="119">
        <v>0</v>
      </c>
      <c r="H283" s="119">
        <v>0</v>
      </c>
      <c r="I283" s="119">
        <v>0</v>
      </c>
      <c r="J283" s="119">
        <v>0</v>
      </c>
      <c r="K283" s="121">
        <v>0</v>
      </c>
      <c r="L283" s="4"/>
    </row>
    <row r="284" spans="1:15" ht="25.5" x14ac:dyDescent="0.25">
      <c r="A284" s="2" t="s">
        <v>3</v>
      </c>
      <c r="B284" s="122">
        <v>0</v>
      </c>
      <c r="C284" s="122">
        <v>0</v>
      </c>
      <c r="D284" s="122">
        <v>0</v>
      </c>
      <c r="E284" s="122">
        <v>0</v>
      </c>
      <c r="F284" s="122">
        <v>0</v>
      </c>
      <c r="G284" s="122">
        <v>0</v>
      </c>
      <c r="H284" s="122">
        <v>0</v>
      </c>
      <c r="I284" s="122">
        <v>0</v>
      </c>
      <c r="J284" s="122">
        <v>0</v>
      </c>
      <c r="K284" s="123">
        <v>0</v>
      </c>
      <c r="L284" s="4"/>
    </row>
    <row r="285" spans="1:15" x14ac:dyDescent="0.25">
      <c r="A285" s="1" t="s">
        <v>121</v>
      </c>
      <c r="B285" s="119"/>
      <c r="C285" s="119"/>
      <c r="D285" s="119"/>
      <c r="E285" s="119"/>
      <c r="F285" s="119"/>
      <c r="G285" s="119"/>
      <c r="H285" s="119"/>
      <c r="I285" s="119"/>
      <c r="J285" s="119"/>
      <c r="K285" s="121"/>
      <c r="L285" s="4"/>
    </row>
    <row r="286" spans="1:15" x14ac:dyDescent="0.25">
      <c r="A286" s="1" t="s">
        <v>6</v>
      </c>
      <c r="B286" s="119">
        <v>0</v>
      </c>
      <c r="C286" s="119">
        <v>0</v>
      </c>
      <c r="D286" s="119">
        <v>0</v>
      </c>
      <c r="E286" s="119">
        <v>0</v>
      </c>
      <c r="F286" s="119">
        <v>0</v>
      </c>
      <c r="G286" s="119">
        <v>0</v>
      </c>
      <c r="H286" s="119">
        <v>0</v>
      </c>
      <c r="I286" s="119">
        <v>0</v>
      </c>
      <c r="J286" s="119">
        <v>0</v>
      </c>
      <c r="K286" s="121">
        <v>0</v>
      </c>
      <c r="L286" s="4"/>
    </row>
    <row r="287" spans="1:15" ht="51.75" thickBot="1" x14ac:dyDescent="0.3">
      <c r="A287" s="1" t="s">
        <v>13</v>
      </c>
      <c r="B287" s="73">
        <v>2062570</v>
      </c>
      <c r="C287" s="73">
        <v>2838871</v>
      </c>
      <c r="D287" s="73">
        <v>3812585</v>
      </c>
      <c r="E287" s="119">
        <v>0</v>
      </c>
      <c r="F287" s="119">
        <v>0</v>
      </c>
      <c r="G287" s="119">
        <v>0</v>
      </c>
      <c r="H287" s="119">
        <v>0</v>
      </c>
      <c r="I287" s="119">
        <v>0</v>
      </c>
      <c r="J287" s="119">
        <v>0</v>
      </c>
      <c r="K287" s="121">
        <v>0</v>
      </c>
      <c r="L287" s="4"/>
    </row>
    <row r="288" spans="1:15" ht="15.75" customHeight="1" thickBot="1" x14ac:dyDescent="0.3">
      <c r="A288" s="483" t="s">
        <v>31</v>
      </c>
      <c r="B288" s="484"/>
      <c r="C288" s="484"/>
      <c r="D288" s="484"/>
      <c r="E288" s="484"/>
      <c r="F288" s="484"/>
      <c r="G288" s="484"/>
      <c r="H288" s="484"/>
      <c r="I288" s="484"/>
      <c r="J288" s="484"/>
      <c r="K288" s="484"/>
      <c r="L288" s="485"/>
    </row>
    <row r="289" spans="1:15" x14ac:dyDescent="0.25">
      <c r="A289" s="3" t="s">
        <v>7</v>
      </c>
      <c r="B289" s="104">
        <v>1191584</v>
      </c>
      <c r="C289" s="104">
        <v>0</v>
      </c>
      <c r="D289" s="104">
        <v>0</v>
      </c>
      <c r="E289" s="104">
        <v>0</v>
      </c>
      <c r="F289" s="104">
        <v>0</v>
      </c>
      <c r="G289" s="104">
        <v>0</v>
      </c>
      <c r="H289" s="104">
        <v>0</v>
      </c>
      <c r="I289" s="104">
        <v>0</v>
      </c>
      <c r="J289" s="104">
        <v>0</v>
      </c>
      <c r="K289" s="105">
        <v>0</v>
      </c>
      <c r="L289" s="522" t="s">
        <v>110</v>
      </c>
      <c r="O289" s="67"/>
    </row>
    <row r="290" spans="1:15" x14ac:dyDescent="0.25">
      <c r="A290" s="1" t="s">
        <v>8</v>
      </c>
      <c r="B290" s="73">
        <v>0</v>
      </c>
      <c r="C290" s="73">
        <v>0</v>
      </c>
      <c r="D290" s="73">
        <v>0</v>
      </c>
      <c r="E290" s="73">
        <v>0</v>
      </c>
      <c r="F290" s="73">
        <v>0</v>
      </c>
      <c r="G290" s="73">
        <v>0</v>
      </c>
      <c r="H290" s="73">
        <v>0</v>
      </c>
      <c r="I290" s="73">
        <v>0</v>
      </c>
      <c r="J290" s="73">
        <v>0</v>
      </c>
      <c r="K290" s="74">
        <v>0</v>
      </c>
      <c r="L290" s="523"/>
      <c r="O290" s="134"/>
    </row>
    <row r="291" spans="1:15" x14ac:dyDescent="0.25">
      <c r="A291" s="1" t="s">
        <v>9</v>
      </c>
      <c r="B291" s="73">
        <v>0</v>
      </c>
      <c r="C291" s="73">
        <v>0</v>
      </c>
      <c r="D291" s="73">
        <v>0</v>
      </c>
      <c r="E291" s="73">
        <v>0</v>
      </c>
      <c r="F291" s="73">
        <v>0</v>
      </c>
      <c r="G291" s="73">
        <v>0</v>
      </c>
      <c r="H291" s="73">
        <v>0</v>
      </c>
      <c r="I291" s="73">
        <v>0</v>
      </c>
      <c r="J291" s="73">
        <v>0</v>
      </c>
      <c r="K291" s="74">
        <v>0</v>
      </c>
      <c r="L291" s="523"/>
      <c r="O291" s="134"/>
    </row>
    <row r="292" spans="1:15" ht="25.5" x14ac:dyDescent="0.25">
      <c r="A292" s="1" t="s">
        <v>10</v>
      </c>
      <c r="B292" s="73">
        <v>0</v>
      </c>
      <c r="C292" s="73">
        <v>0</v>
      </c>
      <c r="D292" s="73">
        <v>0</v>
      </c>
      <c r="E292" s="73">
        <v>0</v>
      </c>
      <c r="F292" s="73">
        <v>0</v>
      </c>
      <c r="G292" s="73">
        <v>0</v>
      </c>
      <c r="H292" s="73">
        <v>0</v>
      </c>
      <c r="I292" s="73">
        <v>0</v>
      </c>
      <c r="J292" s="73">
        <v>0</v>
      </c>
      <c r="K292" s="74">
        <v>0</v>
      </c>
      <c r="L292" s="523"/>
      <c r="O292" s="134"/>
    </row>
    <row r="293" spans="1:15" ht="25.5" x14ac:dyDescent="0.25">
      <c r="A293" s="1" t="s">
        <v>91</v>
      </c>
      <c r="B293" s="106">
        <v>1191584</v>
      </c>
      <c r="C293" s="73">
        <v>0</v>
      </c>
      <c r="D293" s="73">
        <v>0</v>
      </c>
      <c r="E293" s="73">
        <v>0</v>
      </c>
      <c r="F293" s="73">
        <v>0</v>
      </c>
      <c r="G293" s="73">
        <v>0</v>
      </c>
      <c r="H293" s="73">
        <v>0</v>
      </c>
      <c r="I293" s="73">
        <v>0</v>
      </c>
      <c r="J293" s="73">
        <v>0</v>
      </c>
      <c r="K293" s="73">
        <v>0</v>
      </c>
      <c r="L293" s="523"/>
      <c r="O293" s="134"/>
    </row>
    <row r="294" spans="1:15" ht="25.5" x14ac:dyDescent="0.25">
      <c r="A294" s="2" t="s">
        <v>3</v>
      </c>
      <c r="B294" s="75">
        <v>0</v>
      </c>
      <c r="C294" s="75">
        <v>0</v>
      </c>
      <c r="D294" s="75">
        <v>0</v>
      </c>
      <c r="E294" s="75">
        <v>0</v>
      </c>
      <c r="F294" s="75">
        <v>0</v>
      </c>
      <c r="G294" s="75">
        <v>0</v>
      </c>
      <c r="H294" s="75">
        <v>0</v>
      </c>
      <c r="I294" s="75">
        <v>0</v>
      </c>
      <c r="J294" s="75">
        <v>0</v>
      </c>
      <c r="K294" s="76">
        <v>0</v>
      </c>
      <c r="L294" s="523"/>
      <c r="O294" s="134"/>
    </row>
    <row r="295" spans="1:15" x14ac:dyDescent="0.25">
      <c r="A295" s="1" t="s">
        <v>121</v>
      </c>
      <c r="B295" s="73"/>
      <c r="C295" s="73"/>
      <c r="D295" s="73"/>
      <c r="E295" s="73"/>
      <c r="F295" s="73"/>
      <c r="G295" s="73"/>
      <c r="H295" s="73"/>
      <c r="I295" s="73"/>
      <c r="J295" s="73"/>
      <c r="K295" s="74"/>
      <c r="L295" s="523"/>
      <c r="O295" s="134"/>
    </row>
    <row r="296" spans="1:15" x14ac:dyDescent="0.25">
      <c r="A296" s="1" t="s">
        <v>6</v>
      </c>
      <c r="B296" s="73">
        <v>0</v>
      </c>
      <c r="C296" s="73">
        <v>0</v>
      </c>
      <c r="D296" s="73">
        <v>0</v>
      </c>
      <c r="E296" s="73">
        <v>0</v>
      </c>
      <c r="F296" s="73">
        <v>0</v>
      </c>
      <c r="G296" s="73">
        <v>0</v>
      </c>
      <c r="H296" s="73">
        <v>0</v>
      </c>
      <c r="I296" s="73">
        <v>0</v>
      </c>
      <c r="J296" s="73">
        <v>0</v>
      </c>
      <c r="K296" s="74">
        <v>0</v>
      </c>
      <c r="L296" s="523"/>
      <c r="O296" s="134"/>
    </row>
    <row r="297" spans="1:15" ht="51" customHeight="1" thickBot="1" x14ac:dyDescent="0.3">
      <c r="A297" s="1" t="s">
        <v>13</v>
      </c>
      <c r="B297" s="73">
        <v>0</v>
      </c>
      <c r="C297" s="73">
        <v>0</v>
      </c>
      <c r="D297" s="73">
        <v>0</v>
      </c>
      <c r="E297" s="73">
        <v>0</v>
      </c>
      <c r="F297" s="73">
        <v>0</v>
      </c>
      <c r="G297" s="73">
        <v>0</v>
      </c>
      <c r="H297" s="73">
        <v>0</v>
      </c>
      <c r="I297" s="73">
        <v>0</v>
      </c>
      <c r="J297" s="73">
        <v>0</v>
      </c>
      <c r="K297" s="74">
        <v>0</v>
      </c>
      <c r="L297" s="524"/>
      <c r="O297" s="134"/>
    </row>
    <row r="298" spans="1:15" ht="15.75" thickBot="1" x14ac:dyDescent="0.3">
      <c r="A298" s="483" t="s">
        <v>32</v>
      </c>
      <c r="B298" s="484"/>
      <c r="C298" s="484"/>
      <c r="D298" s="484"/>
      <c r="E298" s="484"/>
      <c r="F298" s="484"/>
      <c r="G298" s="484"/>
      <c r="H298" s="484"/>
      <c r="I298" s="484"/>
      <c r="J298" s="484"/>
      <c r="K298" s="484"/>
      <c r="L298" s="485"/>
      <c r="O298" s="134"/>
    </row>
    <row r="299" spans="1:15" ht="15.75" customHeight="1" thickBot="1" x14ac:dyDescent="0.3">
      <c r="A299" s="486" t="s">
        <v>75</v>
      </c>
      <c r="B299" s="487"/>
      <c r="C299" s="487"/>
      <c r="D299" s="487"/>
      <c r="E299" s="487"/>
      <c r="F299" s="487"/>
      <c r="G299" s="487"/>
      <c r="H299" s="487"/>
      <c r="I299" s="487"/>
      <c r="J299" s="487"/>
      <c r="K299" s="487"/>
      <c r="L299" s="488"/>
      <c r="O299" s="134"/>
    </row>
    <row r="300" spans="1:15" ht="29.25" customHeight="1" x14ac:dyDescent="0.25">
      <c r="A300" s="32" t="s">
        <v>7</v>
      </c>
      <c r="B300" s="111">
        <v>0</v>
      </c>
      <c r="C300" s="111">
        <v>0</v>
      </c>
      <c r="D300" s="111">
        <v>0</v>
      </c>
      <c r="E300" s="111">
        <v>0</v>
      </c>
      <c r="F300" s="111">
        <v>0</v>
      </c>
      <c r="G300" s="111">
        <v>0</v>
      </c>
      <c r="H300" s="111">
        <v>0</v>
      </c>
      <c r="I300" s="111">
        <v>0</v>
      </c>
      <c r="J300" s="111">
        <v>0</v>
      </c>
      <c r="K300" s="112">
        <v>0</v>
      </c>
      <c r="L300" s="489" t="s">
        <v>92</v>
      </c>
      <c r="N300" s="26"/>
      <c r="O300" s="135"/>
    </row>
    <row r="301" spans="1:15" x14ac:dyDescent="0.25">
      <c r="A301" s="33" t="s">
        <v>8</v>
      </c>
      <c r="B301" s="113">
        <v>0</v>
      </c>
      <c r="C301" s="113">
        <v>0</v>
      </c>
      <c r="D301" s="113">
        <v>0</v>
      </c>
      <c r="E301" s="113">
        <v>0</v>
      </c>
      <c r="F301" s="113">
        <v>0</v>
      </c>
      <c r="G301" s="113">
        <v>0</v>
      </c>
      <c r="H301" s="113">
        <v>0</v>
      </c>
      <c r="I301" s="113">
        <v>0</v>
      </c>
      <c r="J301" s="113">
        <v>0</v>
      </c>
      <c r="K301" s="114">
        <v>0</v>
      </c>
      <c r="L301" s="490"/>
    </row>
    <row r="302" spans="1:15" x14ac:dyDescent="0.25">
      <c r="A302" s="33" t="s">
        <v>9</v>
      </c>
      <c r="B302" s="115">
        <v>0</v>
      </c>
      <c r="C302" s="115">
        <v>0</v>
      </c>
      <c r="D302" s="115">
        <v>0</v>
      </c>
      <c r="E302" s="115">
        <v>0</v>
      </c>
      <c r="F302" s="115">
        <v>0</v>
      </c>
      <c r="G302" s="115">
        <v>0</v>
      </c>
      <c r="H302" s="115">
        <v>0</v>
      </c>
      <c r="I302" s="115">
        <v>0</v>
      </c>
      <c r="J302" s="115">
        <v>0</v>
      </c>
      <c r="K302" s="116">
        <v>0</v>
      </c>
      <c r="L302" s="490"/>
    </row>
    <row r="303" spans="1:15" ht="25.5" x14ac:dyDescent="0.25">
      <c r="A303" s="33" t="s">
        <v>10</v>
      </c>
      <c r="B303" s="113">
        <v>0</v>
      </c>
      <c r="C303" s="113">
        <v>0</v>
      </c>
      <c r="D303" s="113">
        <v>0</v>
      </c>
      <c r="E303" s="113">
        <v>0</v>
      </c>
      <c r="F303" s="113">
        <v>0</v>
      </c>
      <c r="G303" s="113">
        <v>0</v>
      </c>
      <c r="H303" s="113">
        <v>0</v>
      </c>
      <c r="I303" s="113">
        <v>0</v>
      </c>
      <c r="J303" s="113">
        <v>0</v>
      </c>
      <c r="K303" s="114">
        <v>0</v>
      </c>
      <c r="L303" s="490"/>
    </row>
    <row r="304" spans="1:15" ht="32.25" customHeight="1" x14ac:dyDescent="0.25">
      <c r="A304" s="33" t="s">
        <v>82</v>
      </c>
      <c r="B304" s="115">
        <v>0</v>
      </c>
      <c r="C304" s="115">
        <v>0</v>
      </c>
      <c r="D304" s="115">
        <v>0</v>
      </c>
      <c r="E304" s="115">
        <v>0</v>
      </c>
      <c r="F304" s="115">
        <v>0</v>
      </c>
      <c r="G304" s="115">
        <v>0</v>
      </c>
      <c r="H304" s="115">
        <v>0</v>
      </c>
      <c r="I304" s="115">
        <v>0</v>
      </c>
      <c r="J304" s="115">
        <v>0</v>
      </c>
      <c r="K304" s="115">
        <v>0</v>
      </c>
      <c r="L304" s="490"/>
    </row>
    <row r="305" spans="1:15" ht="25.5" x14ac:dyDescent="0.25">
      <c r="A305" s="35" t="s">
        <v>3</v>
      </c>
      <c r="B305" s="111">
        <v>0</v>
      </c>
      <c r="C305" s="111">
        <v>0</v>
      </c>
      <c r="D305" s="111">
        <v>0</v>
      </c>
      <c r="E305" s="111">
        <v>0</v>
      </c>
      <c r="F305" s="111">
        <v>0</v>
      </c>
      <c r="G305" s="111">
        <v>0</v>
      </c>
      <c r="H305" s="111">
        <v>0</v>
      </c>
      <c r="I305" s="111">
        <v>0</v>
      </c>
      <c r="J305" s="111">
        <v>0</v>
      </c>
      <c r="K305" s="112">
        <v>0</v>
      </c>
      <c r="L305" s="490"/>
    </row>
    <row r="306" spans="1:15" x14ac:dyDescent="0.25">
      <c r="A306" s="33" t="s">
        <v>121</v>
      </c>
      <c r="B306" s="113"/>
      <c r="C306" s="113"/>
      <c r="D306" s="113"/>
      <c r="E306" s="113"/>
      <c r="F306" s="113"/>
      <c r="G306" s="113"/>
      <c r="H306" s="113"/>
      <c r="I306" s="113"/>
      <c r="J306" s="113"/>
      <c r="K306" s="114"/>
      <c r="L306" s="490"/>
    </row>
    <row r="307" spans="1:15" x14ac:dyDescent="0.25">
      <c r="A307" s="33" t="s">
        <v>6</v>
      </c>
      <c r="B307" s="115">
        <v>0</v>
      </c>
      <c r="C307" s="115">
        <v>0</v>
      </c>
      <c r="D307" s="115">
        <v>0</v>
      </c>
      <c r="E307" s="115">
        <v>0</v>
      </c>
      <c r="F307" s="115">
        <v>0</v>
      </c>
      <c r="G307" s="115">
        <v>0</v>
      </c>
      <c r="H307" s="115">
        <v>0</v>
      </c>
      <c r="I307" s="115">
        <v>0</v>
      </c>
      <c r="J307" s="115">
        <v>0</v>
      </c>
      <c r="K307" s="116">
        <v>0</v>
      </c>
      <c r="L307" s="490"/>
    </row>
    <row r="308" spans="1:15" ht="57.75" customHeight="1" thickBot="1" x14ac:dyDescent="0.3">
      <c r="A308" s="33" t="s">
        <v>13</v>
      </c>
      <c r="B308" s="113">
        <v>0</v>
      </c>
      <c r="C308" s="113">
        <v>0</v>
      </c>
      <c r="D308" s="113">
        <v>0</v>
      </c>
      <c r="E308" s="113">
        <v>0</v>
      </c>
      <c r="F308" s="113">
        <v>0</v>
      </c>
      <c r="G308" s="113">
        <v>0</v>
      </c>
      <c r="H308" s="113">
        <v>0</v>
      </c>
      <c r="I308" s="113">
        <v>0</v>
      </c>
      <c r="J308" s="113">
        <v>0</v>
      </c>
      <c r="K308" s="114">
        <v>0</v>
      </c>
      <c r="L308" s="491"/>
    </row>
    <row r="309" spans="1:15" ht="15.75" thickBot="1" x14ac:dyDescent="0.3">
      <c r="A309" s="483" t="s">
        <v>4</v>
      </c>
      <c r="B309" s="484"/>
      <c r="C309" s="484"/>
      <c r="D309" s="484"/>
      <c r="E309" s="484"/>
      <c r="F309" s="484"/>
      <c r="G309" s="484"/>
      <c r="H309" s="484"/>
      <c r="I309" s="484"/>
      <c r="J309" s="484"/>
      <c r="K309" s="484"/>
      <c r="L309" s="485"/>
    </row>
    <row r="310" spans="1:15" ht="42" customHeight="1" thickBot="1" x14ac:dyDescent="0.3">
      <c r="A310" s="483" t="s">
        <v>5</v>
      </c>
      <c r="B310" s="484"/>
      <c r="C310" s="484"/>
      <c r="D310" s="484"/>
      <c r="E310" s="484"/>
      <c r="F310" s="484"/>
      <c r="G310" s="484"/>
      <c r="H310" s="484"/>
      <c r="I310" s="484"/>
      <c r="J310" s="484"/>
      <c r="K310" s="484"/>
      <c r="L310" s="485"/>
    </row>
    <row r="311" spans="1:15" ht="15" customHeight="1" thickBot="1" x14ac:dyDescent="0.3">
      <c r="A311" s="483" t="s">
        <v>33</v>
      </c>
      <c r="B311" s="484"/>
      <c r="C311" s="484"/>
      <c r="D311" s="484"/>
      <c r="E311" s="484"/>
      <c r="F311" s="484"/>
      <c r="G311" s="484"/>
      <c r="H311" s="484"/>
      <c r="I311" s="484"/>
      <c r="J311" s="484"/>
      <c r="K311" s="484"/>
      <c r="L311" s="485"/>
    </row>
    <row r="312" spans="1:15" ht="18.75" customHeight="1" x14ac:dyDescent="0.25">
      <c r="A312" s="3" t="s">
        <v>7</v>
      </c>
      <c r="B312" s="43">
        <f>B313+B314+B315+B317</f>
        <v>31364000</v>
      </c>
      <c r="C312" s="43">
        <f t="shared" ref="C312:K312" si="59">C313+C314+C315+C317</f>
        <v>31184000</v>
      </c>
      <c r="D312" s="43">
        <f t="shared" si="59"/>
        <v>26400000</v>
      </c>
      <c r="E312" s="43">
        <f t="shared" si="59"/>
        <v>37006000</v>
      </c>
      <c r="F312" s="43">
        <f t="shared" si="59"/>
        <v>58108666</v>
      </c>
      <c r="G312" s="43">
        <f t="shared" si="59"/>
        <v>59988667</v>
      </c>
      <c r="H312" s="43">
        <f t="shared" si="59"/>
        <v>58803667</v>
      </c>
      <c r="I312" s="43">
        <f t="shared" si="59"/>
        <v>91500000</v>
      </c>
      <c r="J312" s="43">
        <f t="shared" si="59"/>
        <v>168000000</v>
      </c>
      <c r="K312" s="43">
        <f t="shared" si="59"/>
        <v>180400000</v>
      </c>
      <c r="L312" s="61"/>
      <c r="N312" s="26"/>
    </row>
    <row r="313" spans="1:15" x14ac:dyDescent="0.25">
      <c r="A313" s="1" t="s">
        <v>8</v>
      </c>
      <c r="B313" s="44">
        <v>0</v>
      </c>
      <c r="C313" s="44">
        <v>0</v>
      </c>
      <c r="D313" s="44">
        <v>0</v>
      </c>
      <c r="E313" s="44">
        <v>0</v>
      </c>
      <c r="F313" s="44">
        <v>0</v>
      </c>
      <c r="G313" s="44">
        <v>0</v>
      </c>
      <c r="H313" s="44">
        <v>0</v>
      </c>
      <c r="I313" s="44">
        <v>0</v>
      </c>
      <c r="J313" s="44">
        <v>0</v>
      </c>
      <c r="K313" s="44">
        <v>0</v>
      </c>
      <c r="L313" s="4"/>
    </row>
    <row r="314" spans="1:15" x14ac:dyDescent="0.25">
      <c r="A314" s="1" t="s">
        <v>9</v>
      </c>
      <c r="B314" s="44">
        <v>0</v>
      </c>
      <c r="C314" s="44">
        <v>0</v>
      </c>
      <c r="D314" s="44">
        <v>0</v>
      </c>
      <c r="E314" s="44">
        <v>0</v>
      </c>
      <c r="F314" s="44">
        <v>0</v>
      </c>
      <c r="G314" s="44">
        <v>0</v>
      </c>
      <c r="H314" s="44">
        <v>0</v>
      </c>
      <c r="I314" s="44">
        <v>0</v>
      </c>
      <c r="J314" s="44">
        <v>0</v>
      </c>
      <c r="K314" s="44">
        <v>0</v>
      </c>
      <c r="L314" s="4"/>
    </row>
    <row r="315" spans="1:15" ht="25.5" x14ac:dyDescent="0.25">
      <c r="A315" s="1" t="s">
        <v>10</v>
      </c>
      <c r="B315" s="44">
        <v>0</v>
      </c>
      <c r="C315" s="44">
        <v>0</v>
      </c>
      <c r="D315" s="44">
        <v>0</v>
      </c>
      <c r="E315" s="44">
        <v>0</v>
      </c>
      <c r="F315" s="44">
        <v>0</v>
      </c>
      <c r="G315" s="44">
        <v>0</v>
      </c>
      <c r="H315" s="44">
        <v>0</v>
      </c>
      <c r="I315" s="44">
        <v>0</v>
      </c>
      <c r="J315" s="44">
        <v>0</v>
      </c>
      <c r="K315" s="44">
        <v>0</v>
      </c>
      <c r="L315" s="4"/>
    </row>
    <row r="316" spans="1:15" ht="30" customHeight="1" x14ac:dyDescent="0.25">
      <c r="A316" s="1" t="s">
        <v>82</v>
      </c>
      <c r="B316" s="44">
        <v>0</v>
      </c>
      <c r="C316" s="44">
        <v>0</v>
      </c>
      <c r="D316" s="44">
        <v>0</v>
      </c>
      <c r="E316" s="44">
        <v>0</v>
      </c>
      <c r="F316" s="44">
        <v>0</v>
      </c>
      <c r="G316" s="44">
        <v>0</v>
      </c>
      <c r="H316" s="44">
        <v>0</v>
      </c>
      <c r="I316" s="44">
        <v>0</v>
      </c>
      <c r="J316" s="44">
        <v>0</v>
      </c>
      <c r="K316" s="44">
        <v>0</v>
      </c>
      <c r="L316" s="4"/>
    </row>
    <row r="317" spans="1:15" ht="25.5" x14ac:dyDescent="0.25">
      <c r="A317" s="2" t="s">
        <v>3</v>
      </c>
      <c r="B317" s="45">
        <f>B319+B320</f>
        <v>31364000</v>
      </c>
      <c r="C317" s="45">
        <f t="shared" ref="C317:J317" si="60">C319+C320</f>
        <v>31184000</v>
      </c>
      <c r="D317" s="45">
        <f t="shared" si="60"/>
        <v>26400000</v>
      </c>
      <c r="E317" s="45">
        <f t="shared" si="60"/>
        <v>37006000</v>
      </c>
      <c r="F317" s="45">
        <f t="shared" si="60"/>
        <v>58108666</v>
      </c>
      <c r="G317" s="45">
        <f t="shared" si="60"/>
        <v>59988667</v>
      </c>
      <c r="H317" s="45">
        <f t="shared" si="60"/>
        <v>58803667</v>
      </c>
      <c r="I317" s="45">
        <f t="shared" si="60"/>
        <v>91500000</v>
      </c>
      <c r="J317" s="45">
        <f t="shared" si="60"/>
        <v>168000000</v>
      </c>
      <c r="K317" s="70">
        <f>K319+K320</f>
        <v>180400000</v>
      </c>
      <c r="L317" s="4"/>
    </row>
    <row r="318" spans="1:15" x14ac:dyDescent="0.25">
      <c r="A318" s="1" t="s">
        <v>121</v>
      </c>
      <c r="B318" s="44"/>
      <c r="C318" s="44"/>
      <c r="D318" s="44"/>
      <c r="E318" s="44"/>
      <c r="F318" s="44"/>
      <c r="G318" s="44"/>
      <c r="H318" s="44"/>
      <c r="I318" s="44"/>
      <c r="J318" s="44"/>
      <c r="K318" s="46"/>
      <c r="L318" s="4"/>
    </row>
    <row r="319" spans="1:15" x14ac:dyDescent="0.25">
      <c r="A319" s="1" t="s">
        <v>6</v>
      </c>
      <c r="B319" s="44">
        <v>31364000</v>
      </c>
      <c r="C319" s="44">
        <v>31184000</v>
      </c>
      <c r="D319" s="44">
        <v>26400000</v>
      </c>
      <c r="E319" s="44">
        <v>37006000</v>
      </c>
      <c r="F319" s="44">
        <v>39305000</v>
      </c>
      <c r="G319" s="44">
        <v>41185000</v>
      </c>
      <c r="H319" s="44">
        <v>40000000</v>
      </c>
      <c r="I319" s="44">
        <v>40000000</v>
      </c>
      <c r="J319" s="44">
        <v>40000000</v>
      </c>
      <c r="K319" s="46">
        <v>40000000</v>
      </c>
      <c r="L319" s="4"/>
    </row>
    <row r="320" spans="1:15" ht="51.75" thickBot="1" x14ac:dyDescent="0.3">
      <c r="A320" s="1" t="s">
        <v>13</v>
      </c>
      <c r="B320" s="44">
        <v>0</v>
      </c>
      <c r="C320" s="44">
        <v>0</v>
      </c>
      <c r="D320" s="44">
        <v>0</v>
      </c>
      <c r="E320" s="44">
        <v>0</v>
      </c>
      <c r="F320" s="44">
        <v>18803666</v>
      </c>
      <c r="G320" s="44">
        <v>18803667</v>
      </c>
      <c r="H320" s="44">
        <v>18803667</v>
      </c>
      <c r="I320" s="44">
        <v>51500000</v>
      </c>
      <c r="J320" s="44">
        <v>128000000</v>
      </c>
      <c r="K320" s="46">
        <v>140400000</v>
      </c>
      <c r="L320" s="25"/>
      <c r="O320" s="52"/>
    </row>
    <row r="321" spans="1:15" ht="15.75" customHeight="1" thickBot="1" x14ac:dyDescent="0.3">
      <c r="A321" s="514" t="s">
        <v>34</v>
      </c>
      <c r="B321" s="515"/>
      <c r="C321" s="515"/>
      <c r="D321" s="515"/>
      <c r="E321" s="515"/>
      <c r="F321" s="515"/>
      <c r="G321" s="515"/>
      <c r="H321" s="515"/>
      <c r="I321" s="515"/>
      <c r="J321" s="515"/>
      <c r="K321" s="515"/>
      <c r="L321" s="516"/>
    </row>
    <row r="322" spans="1:15" x14ac:dyDescent="0.25">
      <c r="A322" s="3" t="s">
        <v>7</v>
      </c>
      <c r="B322" s="43">
        <v>0</v>
      </c>
      <c r="C322" s="43">
        <v>0</v>
      </c>
      <c r="D322" s="43">
        <v>0</v>
      </c>
      <c r="E322" s="43">
        <v>0</v>
      </c>
      <c r="F322" s="43">
        <f t="shared" ref="F322:K322" si="61">F323+F324+F325+F327</f>
        <v>0</v>
      </c>
      <c r="G322" s="43">
        <f t="shared" si="61"/>
        <v>7300000</v>
      </c>
      <c r="H322" s="43">
        <f t="shared" si="61"/>
        <v>13900000</v>
      </c>
      <c r="I322" s="43">
        <f t="shared" si="61"/>
        <v>13900000</v>
      </c>
      <c r="J322" s="43">
        <f t="shared" si="61"/>
        <v>13900000</v>
      </c>
      <c r="K322" s="43">
        <f t="shared" si="61"/>
        <v>13900000</v>
      </c>
      <c r="L322" s="61"/>
    </row>
    <row r="323" spans="1:15" x14ac:dyDescent="0.25">
      <c r="A323" s="1" t="s">
        <v>8</v>
      </c>
      <c r="B323" s="44">
        <v>0</v>
      </c>
      <c r="C323" s="44">
        <v>0</v>
      </c>
      <c r="D323" s="44">
        <v>0</v>
      </c>
      <c r="E323" s="44">
        <v>0</v>
      </c>
      <c r="F323" s="44">
        <v>0</v>
      </c>
      <c r="G323" s="44">
        <v>0</v>
      </c>
      <c r="H323" s="44">
        <v>0</v>
      </c>
      <c r="I323" s="44">
        <v>0</v>
      </c>
      <c r="J323" s="44">
        <v>0</v>
      </c>
      <c r="K323" s="44">
        <v>0</v>
      </c>
      <c r="L323" s="4"/>
    </row>
    <row r="324" spans="1:15" x14ac:dyDescent="0.25">
      <c r="A324" s="1" t="s">
        <v>9</v>
      </c>
      <c r="B324" s="44">
        <v>0</v>
      </c>
      <c r="C324" s="44">
        <v>0</v>
      </c>
      <c r="D324" s="44">
        <v>0</v>
      </c>
      <c r="E324" s="44">
        <v>0</v>
      </c>
      <c r="F324" s="44">
        <v>0</v>
      </c>
      <c r="G324" s="44">
        <v>0</v>
      </c>
      <c r="H324" s="44">
        <v>0</v>
      </c>
      <c r="I324" s="44">
        <v>0</v>
      </c>
      <c r="J324" s="44">
        <v>0</v>
      </c>
      <c r="K324" s="44">
        <v>0</v>
      </c>
      <c r="L324" s="4"/>
    </row>
    <row r="325" spans="1:15" ht="25.5" x14ac:dyDescent="0.25">
      <c r="A325" s="1" t="s">
        <v>10</v>
      </c>
      <c r="B325" s="44">
        <v>0</v>
      </c>
      <c r="C325" s="44">
        <v>0</v>
      </c>
      <c r="D325" s="44">
        <v>0</v>
      </c>
      <c r="E325" s="44">
        <v>0</v>
      </c>
      <c r="F325" s="44">
        <v>0</v>
      </c>
      <c r="G325" s="44">
        <v>0</v>
      </c>
      <c r="H325" s="44">
        <v>0</v>
      </c>
      <c r="I325" s="44">
        <v>0</v>
      </c>
      <c r="J325" s="44">
        <v>0</v>
      </c>
      <c r="K325" s="44">
        <v>0</v>
      </c>
      <c r="L325" s="4"/>
    </row>
    <row r="326" spans="1:15" ht="30" customHeight="1" x14ac:dyDescent="0.25">
      <c r="A326" s="1" t="s">
        <v>82</v>
      </c>
      <c r="B326" s="44">
        <v>0</v>
      </c>
      <c r="C326" s="44">
        <v>0</v>
      </c>
      <c r="D326" s="44">
        <v>0</v>
      </c>
      <c r="E326" s="44">
        <v>0</v>
      </c>
      <c r="F326" s="44">
        <v>0</v>
      </c>
      <c r="G326" s="44">
        <v>0</v>
      </c>
      <c r="H326" s="44">
        <v>0</v>
      </c>
      <c r="I326" s="44">
        <v>0</v>
      </c>
      <c r="J326" s="44">
        <v>0</v>
      </c>
      <c r="K326" s="44">
        <v>0</v>
      </c>
      <c r="L326" s="4"/>
    </row>
    <row r="327" spans="1:15" ht="25.5" x14ac:dyDescent="0.25">
      <c r="A327" s="2" t="s">
        <v>3</v>
      </c>
      <c r="B327" s="45">
        <f>B329+B330</f>
        <v>0</v>
      </c>
      <c r="C327" s="45">
        <f t="shared" ref="C327:J327" si="62">C329+C330</f>
        <v>0</v>
      </c>
      <c r="D327" s="45">
        <f t="shared" si="62"/>
        <v>0</v>
      </c>
      <c r="E327" s="45">
        <f t="shared" si="62"/>
        <v>0</v>
      </c>
      <c r="F327" s="45">
        <f t="shared" si="62"/>
        <v>0</v>
      </c>
      <c r="G327" s="45">
        <f t="shared" si="62"/>
        <v>7300000</v>
      </c>
      <c r="H327" s="45">
        <f t="shared" si="62"/>
        <v>13900000</v>
      </c>
      <c r="I327" s="45">
        <f t="shared" si="62"/>
        <v>13900000</v>
      </c>
      <c r="J327" s="45">
        <f t="shared" si="62"/>
        <v>13900000</v>
      </c>
      <c r="K327" s="70">
        <f>K329+K330</f>
        <v>13900000</v>
      </c>
      <c r="L327" s="4"/>
    </row>
    <row r="328" spans="1:15" x14ac:dyDescent="0.25">
      <c r="A328" s="1" t="s">
        <v>121</v>
      </c>
      <c r="B328" s="44"/>
      <c r="C328" s="44"/>
      <c r="D328" s="44"/>
      <c r="E328" s="44"/>
      <c r="F328" s="44"/>
      <c r="G328" s="44"/>
      <c r="H328" s="44"/>
      <c r="I328" s="44"/>
      <c r="J328" s="44"/>
      <c r="K328" s="46"/>
      <c r="L328" s="4"/>
    </row>
    <row r="329" spans="1:15" x14ac:dyDescent="0.25">
      <c r="A329" s="1" t="s">
        <v>6</v>
      </c>
      <c r="B329" s="44">
        <v>0</v>
      </c>
      <c r="C329" s="44">
        <v>0</v>
      </c>
      <c r="D329" s="44">
        <v>0</v>
      </c>
      <c r="E329" s="44">
        <v>0</v>
      </c>
      <c r="F329" s="44">
        <v>0</v>
      </c>
      <c r="G329" s="44">
        <v>7300000</v>
      </c>
      <c r="H329" s="44">
        <v>13900000</v>
      </c>
      <c r="I329" s="44">
        <v>13900000</v>
      </c>
      <c r="J329" s="44">
        <v>13900000</v>
      </c>
      <c r="K329" s="46">
        <v>13900000</v>
      </c>
      <c r="L329" s="4"/>
    </row>
    <row r="330" spans="1:15" ht="51.75" thickBot="1" x14ac:dyDescent="0.3">
      <c r="A330" s="1" t="s">
        <v>13</v>
      </c>
      <c r="B330" s="44">
        <v>0</v>
      </c>
      <c r="C330" s="44">
        <v>0</v>
      </c>
      <c r="D330" s="44">
        <v>0</v>
      </c>
      <c r="E330" s="44">
        <v>0</v>
      </c>
      <c r="F330" s="44">
        <v>0</v>
      </c>
      <c r="G330" s="44">
        <v>0</v>
      </c>
      <c r="H330" s="44">
        <v>0</v>
      </c>
      <c r="I330" s="44">
        <v>0</v>
      </c>
      <c r="J330" s="44">
        <v>0</v>
      </c>
      <c r="K330" s="44">
        <v>0</v>
      </c>
      <c r="L330" s="4"/>
    </row>
    <row r="331" spans="1:15" ht="15.75" customHeight="1" thickBot="1" x14ac:dyDescent="0.3">
      <c r="A331" s="474" t="s">
        <v>125</v>
      </c>
      <c r="B331" s="474"/>
      <c r="C331" s="474"/>
      <c r="D331" s="474"/>
      <c r="E331" s="474"/>
      <c r="F331" s="474"/>
      <c r="G331" s="474"/>
      <c r="H331" s="474"/>
      <c r="I331" s="474"/>
      <c r="J331" s="474"/>
      <c r="K331" s="474"/>
      <c r="L331" s="474"/>
    </row>
    <row r="332" spans="1:15" ht="15" customHeight="1" x14ac:dyDescent="0.25">
      <c r="A332" s="97" t="s">
        <v>7</v>
      </c>
      <c r="B332" s="98">
        <f>SUM(B333:B337)</f>
        <v>0</v>
      </c>
      <c r="C332" s="98">
        <f t="shared" ref="C332:K332" si="63">SUM(C333:C337)</f>
        <v>0</v>
      </c>
      <c r="D332" s="98">
        <f t="shared" si="63"/>
        <v>0</v>
      </c>
      <c r="E332" s="98">
        <f t="shared" si="63"/>
        <v>0</v>
      </c>
      <c r="F332" s="98">
        <f t="shared" si="63"/>
        <v>0</v>
      </c>
      <c r="G332" s="98">
        <f t="shared" si="63"/>
        <v>0</v>
      </c>
      <c r="H332" s="98">
        <f t="shared" si="63"/>
        <v>40000000</v>
      </c>
      <c r="I332" s="98">
        <f t="shared" si="63"/>
        <v>40000000</v>
      </c>
      <c r="J332" s="98">
        <f t="shared" si="63"/>
        <v>40000000</v>
      </c>
      <c r="K332" s="98">
        <f t="shared" si="63"/>
        <v>40000000</v>
      </c>
      <c r="L332" s="150"/>
      <c r="N332" s="136"/>
      <c r="O332" s="54"/>
    </row>
    <row r="333" spans="1:15" x14ac:dyDescent="0.25">
      <c r="A333" s="99" t="s">
        <v>8</v>
      </c>
      <c r="B333" s="109">
        <v>0</v>
      </c>
      <c r="C333" s="109">
        <v>0</v>
      </c>
      <c r="D333" s="109">
        <v>0</v>
      </c>
      <c r="E333" s="109">
        <v>0</v>
      </c>
      <c r="F333" s="109">
        <v>0</v>
      </c>
      <c r="G333" s="109">
        <v>0</v>
      </c>
      <c r="H333" s="109">
        <v>0</v>
      </c>
      <c r="I333" s="109">
        <v>0</v>
      </c>
      <c r="J333" s="109">
        <v>0</v>
      </c>
      <c r="K333" s="110">
        <v>0</v>
      </c>
      <c r="L333" s="4"/>
    </row>
    <row r="334" spans="1:15" x14ac:dyDescent="0.25">
      <c r="A334" s="99" t="s">
        <v>9</v>
      </c>
      <c r="B334" s="109">
        <v>0</v>
      </c>
      <c r="C334" s="109">
        <v>0</v>
      </c>
      <c r="D334" s="109">
        <v>0</v>
      </c>
      <c r="E334" s="109">
        <v>0</v>
      </c>
      <c r="F334" s="109">
        <v>0</v>
      </c>
      <c r="G334" s="109">
        <v>0</v>
      </c>
      <c r="H334" s="109">
        <v>0</v>
      </c>
      <c r="I334" s="109">
        <v>0</v>
      </c>
      <c r="J334" s="109">
        <v>0</v>
      </c>
      <c r="K334" s="110">
        <v>0</v>
      </c>
      <c r="L334" s="4"/>
    </row>
    <row r="335" spans="1:15" ht="25.5" x14ac:dyDescent="0.25">
      <c r="A335" s="99" t="s">
        <v>10</v>
      </c>
      <c r="B335" s="109">
        <v>0</v>
      </c>
      <c r="C335" s="109">
        <v>0</v>
      </c>
      <c r="D335" s="109">
        <v>0</v>
      </c>
      <c r="E335" s="109">
        <v>0</v>
      </c>
      <c r="F335" s="109">
        <v>0</v>
      </c>
      <c r="G335" s="109">
        <v>0</v>
      </c>
      <c r="H335" s="109">
        <v>0</v>
      </c>
      <c r="I335" s="109">
        <v>0</v>
      </c>
      <c r="J335" s="109">
        <v>0</v>
      </c>
      <c r="K335" s="110">
        <v>0</v>
      </c>
      <c r="L335" s="4"/>
    </row>
    <row r="336" spans="1:15" ht="27" customHeight="1" x14ac:dyDescent="0.25">
      <c r="A336" s="99" t="s">
        <v>82</v>
      </c>
      <c r="B336" s="109">
        <v>0</v>
      </c>
      <c r="C336" s="109">
        <v>0</v>
      </c>
      <c r="D336" s="109">
        <v>0</v>
      </c>
      <c r="E336" s="109">
        <v>0</v>
      </c>
      <c r="F336" s="109">
        <v>0</v>
      </c>
      <c r="G336" s="109">
        <v>0</v>
      </c>
      <c r="H336" s="109">
        <v>0</v>
      </c>
      <c r="I336" s="109">
        <v>0</v>
      </c>
      <c r="J336" s="109">
        <v>0</v>
      </c>
      <c r="K336" s="109">
        <v>0</v>
      </c>
      <c r="L336" s="4"/>
    </row>
    <row r="337" spans="1:20" ht="25.5" x14ac:dyDescent="0.25">
      <c r="A337" s="101" t="s">
        <v>3</v>
      </c>
      <c r="B337" s="98">
        <f>SUM(B339:B340)</f>
        <v>0</v>
      </c>
      <c r="C337" s="98">
        <f t="shared" ref="C337:K337" si="64">SUM(C339:C340)</f>
        <v>0</v>
      </c>
      <c r="D337" s="98">
        <f t="shared" si="64"/>
        <v>0</v>
      </c>
      <c r="E337" s="98">
        <f t="shared" si="64"/>
        <v>0</v>
      </c>
      <c r="F337" s="98">
        <f t="shared" si="64"/>
        <v>0</v>
      </c>
      <c r="G337" s="98">
        <f t="shared" si="64"/>
        <v>0</v>
      </c>
      <c r="H337" s="98">
        <f t="shared" si="64"/>
        <v>40000000</v>
      </c>
      <c r="I337" s="98">
        <f t="shared" si="64"/>
        <v>40000000</v>
      </c>
      <c r="J337" s="98">
        <f t="shared" si="64"/>
        <v>40000000</v>
      </c>
      <c r="K337" s="98">
        <f t="shared" si="64"/>
        <v>40000000</v>
      </c>
      <c r="L337" s="4"/>
    </row>
    <row r="338" spans="1:20" x14ac:dyDescent="0.25">
      <c r="A338" s="99" t="s">
        <v>121</v>
      </c>
      <c r="B338" s="109"/>
      <c r="C338" s="109"/>
      <c r="D338" s="109"/>
      <c r="E338" s="109"/>
      <c r="F338" s="109"/>
      <c r="G338" s="109"/>
      <c r="H338" s="109"/>
      <c r="I338" s="109"/>
      <c r="J338" s="109"/>
      <c r="K338" s="110"/>
      <c r="L338" s="4"/>
    </row>
    <row r="339" spans="1:20" x14ac:dyDescent="0.25">
      <c r="A339" s="99" t="s">
        <v>6</v>
      </c>
      <c r="B339" s="109">
        <v>0</v>
      </c>
      <c r="C339" s="109">
        <v>0</v>
      </c>
      <c r="D339" s="109">
        <v>0</v>
      </c>
      <c r="E339" s="109">
        <v>0</v>
      </c>
      <c r="F339" s="109">
        <v>0</v>
      </c>
      <c r="G339" s="109">
        <v>0</v>
      </c>
      <c r="H339" s="109">
        <v>0</v>
      </c>
      <c r="I339" s="109">
        <v>0</v>
      </c>
      <c r="J339" s="109">
        <v>0</v>
      </c>
      <c r="K339" s="110">
        <v>0</v>
      </c>
      <c r="L339" s="4"/>
    </row>
    <row r="340" spans="1:20" ht="51.75" thickBot="1" x14ac:dyDescent="0.3">
      <c r="A340" s="99" t="s">
        <v>13</v>
      </c>
      <c r="B340" s="109">
        <v>0</v>
      </c>
      <c r="C340" s="109">
        <v>0</v>
      </c>
      <c r="D340" s="109">
        <v>0</v>
      </c>
      <c r="E340" s="109">
        <v>0</v>
      </c>
      <c r="F340" s="109">
        <v>0</v>
      </c>
      <c r="G340" s="109">
        <v>0</v>
      </c>
      <c r="H340" s="109">
        <v>40000000</v>
      </c>
      <c r="I340" s="109">
        <v>40000000</v>
      </c>
      <c r="J340" s="109">
        <v>40000000</v>
      </c>
      <c r="K340" s="110">
        <v>40000000</v>
      </c>
      <c r="L340" s="25"/>
      <c r="T340" s="26"/>
    </row>
    <row r="341" spans="1:20" ht="18.75" customHeight="1" thickBot="1" x14ac:dyDescent="0.3">
      <c r="A341" s="514" t="s">
        <v>126</v>
      </c>
      <c r="B341" s="515"/>
      <c r="C341" s="515"/>
      <c r="D341" s="515"/>
      <c r="E341" s="515"/>
      <c r="F341" s="515"/>
      <c r="G341" s="515"/>
      <c r="H341" s="515"/>
      <c r="I341" s="515"/>
      <c r="J341" s="515"/>
      <c r="K341" s="515"/>
      <c r="L341" s="516"/>
    </row>
    <row r="342" spans="1:20" ht="15" customHeight="1" x14ac:dyDescent="0.25">
      <c r="A342" s="3" t="s">
        <v>7</v>
      </c>
      <c r="B342" s="104">
        <v>0</v>
      </c>
      <c r="C342" s="104">
        <v>0</v>
      </c>
      <c r="D342" s="104">
        <v>0</v>
      </c>
      <c r="E342" s="104">
        <v>0</v>
      </c>
      <c r="F342" s="104">
        <v>0</v>
      </c>
      <c r="G342" s="104">
        <v>0</v>
      </c>
      <c r="H342" s="104">
        <v>0</v>
      </c>
      <c r="I342" s="104">
        <v>0</v>
      </c>
      <c r="J342" s="104">
        <v>0</v>
      </c>
      <c r="K342" s="105">
        <v>0</v>
      </c>
      <c r="L342" s="489" t="s">
        <v>96</v>
      </c>
      <c r="N342" s="137"/>
      <c r="O342" s="517"/>
    </row>
    <row r="343" spans="1:20" x14ac:dyDescent="0.25">
      <c r="A343" s="1" t="s">
        <v>8</v>
      </c>
      <c r="B343" s="106">
        <v>0</v>
      </c>
      <c r="C343" s="106">
        <v>0</v>
      </c>
      <c r="D343" s="106">
        <v>0</v>
      </c>
      <c r="E343" s="106">
        <v>0</v>
      </c>
      <c r="F343" s="106">
        <v>0</v>
      </c>
      <c r="G343" s="106">
        <v>0</v>
      </c>
      <c r="H343" s="106">
        <v>0</v>
      </c>
      <c r="I343" s="106">
        <v>0</v>
      </c>
      <c r="J343" s="106">
        <v>0</v>
      </c>
      <c r="K343" s="107">
        <v>0</v>
      </c>
      <c r="L343" s="490"/>
      <c r="N343" s="137"/>
      <c r="O343" s="518"/>
    </row>
    <row r="344" spans="1:20" x14ac:dyDescent="0.25">
      <c r="A344" s="1" t="s">
        <v>9</v>
      </c>
      <c r="B344" s="106">
        <v>0</v>
      </c>
      <c r="C344" s="106">
        <v>0</v>
      </c>
      <c r="D344" s="106">
        <v>0</v>
      </c>
      <c r="E344" s="106">
        <v>0</v>
      </c>
      <c r="F344" s="106">
        <v>0</v>
      </c>
      <c r="G344" s="106">
        <v>0</v>
      </c>
      <c r="H344" s="106">
        <v>0</v>
      </c>
      <c r="I344" s="106">
        <v>0</v>
      </c>
      <c r="J344" s="106">
        <v>0</v>
      </c>
      <c r="K344" s="107">
        <v>0</v>
      </c>
      <c r="L344" s="490"/>
      <c r="N344" s="137"/>
      <c r="O344" s="518"/>
    </row>
    <row r="345" spans="1:20" ht="25.5" x14ac:dyDescent="0.25">
      <c r="A345" s="1" t="s">
        <v>10</v>
      </c>
      <c r="B345" s="106">
        <v>0</v>
      </c>
      <c r="C345" s="106">
        <v>0</v>
      </c>
      <c r="D345" s="106">
        <v>0</v>
      </c>
      <c r="E345" s="106">
        <v>0</v>
      </c>
      <c r="F345" s="106">
        <v>0</v>
      </c>
      <c r="G345" s="106">
        <v>0</v>
      </c>
      <c r="H345" s="106">
        <v>0</v>
      </c>
      <c r="I345" s="106">
        <v>0</v>
      </c>
      <c r="J345" s="106">
        <v>0</v>
      </c>
      <c r="K345" s="107">
        <v>0</v>
      </c>
      <c r="L345" s="490"/>
      <c r="N345" s="137"/>
      <c r="O345" s="518"/>
    </row>
    <row r="346" spans="1:20" ht="27" customHeight="1" x14ac:dyDescent="0.25">
      <c r="A346" s="1" t="s">
        <v>82</v>
      </c>
      <c r="B346" s="106">
        <v>0</v>
      </c>
      <c r="C346" s="106">
        <v>0</v>
      </c>
      <c r="D346" s="106">
        <v>0</v>
      </c>
      <c r="E346" s="106">
        <v>0</v>
      </c>
      <c r="F346" s="106">
        <v>0</v>
      </c>
      <c r="G346" s="106">
        <v>0</v>
      </c>
      <c r="H346" s="106">
        <v>0</v>
      </c>
      <c r="I346" s="106">
        <v>0</v>
      </c>
      <c r="J346" s="106">
        <v>0</v>
      </c>
      <c r="K346" s="106">
        <v>0</v>
      </c>
      <c r="L346" s="490"/>
      <c r="N346" s="137"/>
      <c r="O346" s="518"/>
    </row>
    <row r="347" spans="1:20" ht="25.5" x14ac:dyDescent="0.25">
      <c r="A347" s="2" t="s">
        <v>3</v>
      </c>
      <c r="B347" s="104">
        <v>0</v>
      </c>
      <c r="C347" s="104">
        <v>0</v>
      </c>
      <c r="D347" s="104">
        <v>0</v>
      </c>
      <c r="E347" s="104">
        <v>0</v>
      </c>
      <c r="F347" s="104">
        <v>0</v>
      </c>
      <c r="G347" s="104">
        <v>0</v>
      </c>
      <c r="H347" s="104">
        <v>0</v>
      </c>
      <c r="I347" s="104">
        <v>0</v>
      </c>
      <c r="J347" s="104">
        <v>0</v>
      </c>
      <c r="K347" s="105">
        <v>0</v>
      </c>
      <c r="L347" s="490"/>
      <c r="N347" s="137"/>
      <c r="O347" s="518"/>
    </row>
    <row r="348" spans="1:20" x14ac:dyDescent="0.25">
      <c r="A348" s="1" t="s">
        <v>121</v>
      </c>
      <c r="B348" s="106"/>
      <c r="C348" s="106"/>
      <c r="D348" s="106"/>
      <c r="E348" s="106"/>
      <c r="F348" s="106"/>
      <c r="G348" s="106"/>
      <c r="H348" s="106"/>
      <c r="I348" s="106"/>
      <c r="J348" s="106"/>
      <c r="K348" s="107"/>
      <c r="L348" s="490"/>
      <c r="N348" s="137"/>
      <c r="O348" s="518"/>
    </row>
    <row r="349" spans="1:20" x14ac:dyDescent="0.25">
      <c r="A349" s="1" t="s">
        <v>6</v>
      </c>
      <c r="B349" s="106">
        <v>0</v>
      </c>
      <c r="C349" s="106">
        <v>0</v>
      </c>
      <c r="D349" s="106">
        <v>0</v>
      </c>
      <c r="E349" s="106">
        <v>0</v>
      </c>
      <c r="F349" s="106">
        <v>0</v>
      </c>
      <c r="G349" s="106">
        <v>0</v>
      </c>
      <c r="H349" s="106">
        <v>0</v>
      </c>
      <c r="I349" s="106">
        <v>0</v>
      </c>
      <c r="J349" s="106">
        <v>0</v>
      </c>
      <c r="K349" s="107">
        <v>0</v>
      </c>
      <c r="L349" s="490"/>
      <c r="N349" s="137"/>
      <c r="O349" s="518"/>
    </row>
    <row r="350" spans="1:20" ht="60.75" customHeight="1" thickBot="1" x14ac:dyDescent="0.3">
      <c r="A350" s="144" t="s">
        <v>13</v>
      </c>
      <c r="B350" s="147">
        <v>0</v>
      </c>
      <c r="C350" s="147">
        <v>0</v>
      </c>
      <c r="D350" s="147">
        <v>0</v>
      </c>
      <c r="E350" s="147">
        <v>0</v>
      </c>
      <c r="F350" s="147">
        <v>0</v>
      </c>
      <c r="G350" s="147">
        <v>0</v>
      </c>
      <c r="H350" s="147">
        <v>0</v>
      </c>
      <c r="I350" s="147">
        <v>0</v>
      </c>
      <c r="J350" s="147">
        <v>0</v>
      </c>
      <c r="K350" s="148">
        <v>0</v>
      </c>
      <c r="L350" s="490"/>
      <c r="N350" s="137"/>
      <c r="O350" s="518"/>
    </row>
    <row r="351" spans="1:20" ht="18.75" customHeight="1" thickBot="1" x14ac:dyDescent="0.3">
      <c r="A351" s="474" t="s">
        <v>127</v>
      </c>
      <c r="B351" s="474"/>
      <c r="C351" s="474"/>
      <c r="D351" s="474"/>
      <c r="E351" s="474"/>
      <c r="F351" s="474"/>
      <c r="G351" s="474"/>
      <c r="H351" s="474"/>
      <c r="I351" s="474"/>
      <c r="J351" s="474"/>
      <c r="K351" s="474"/>
      <c r="L351" s="474"/>
      <c r="N351" s="137"/>
      <c r="O351" s="134"/>
    </row>
    <row r="352" spans="1:20" ht="171" customHeight="1" x14ac:dyDescent="0.25">
      <c r="A352" s="3" t="s">
        <v>7</v>
      </c>
      <c r="B352" s="43">
        <v>0</v>
      </c>
      <c r="C352" s="43">
        <v>0</v>
      </c>
      <c r="D352" s="43">
        <v>0</v>
      </c>
      <c r="E352" s="43">
        <f>E353+E354+E355+E357</f>
        <v>178689.6</v>
      </c>
      <c r="F352" s="43">
        <f>F353+F354+F355+F357</f>
        <v>1282964.02</v>
      </c>
      <c r="G352" s="43">
        <f>G353+G354+G355+G357</f>
        <v>3910013.048</v>
      </c>
      <c r="H352" s="43">
        <f>H353+H354+H355+H357</f>
        <v>3610918.9019999998</v>
      </c>
      <c r="I352" s="77">
        <v>315000</v>
      </c>
      <c r="J352" s="77">
        <v>315000</v>
      </c>
      <c r="K352" s="77">
        <v>315000</v>
      </c>
      <c r="L352" s="158" t="s">
        <v>103</v>
      </c>
      <c r="N352" s="138"/>
      <c r="O352" s="134"/>
    </row>
    <row r="353" spans="1:12" x14ac:dyDescent="0.25">
      <c r="A353" s="1" t="s">
        <v>8</v>
      </c>
      <c r="B353" s="44">
        <v>0</v>
      </c>
      <c r="C353" s="44">
        <v>0</v>
      </c>
      <c r="D353" s="44">
        <v>0</v>
      </c>
      <c r="E353" s="44">
        <v>0</v>
      </c>
      <c r="F353" s="44">
        <v>0</v>
      </c>
      <c r="G353" s="44">
        <v>0</v>
      </c>
      <c r="H353" s="44">
        <v>0</v>
      </c>
      <c r="I353" s="57">
        <v>0</v>
      </c>
      <c r="J353" s="57">
        <v>0</v>
      </c>
      <c r="K353" s="57">
        <v>0</v>
      </c>
      <c r="L353" s="4"/>
    </row>
    <row r="354" spans="1:12" x14ac:dyDescent="0.25">
      <c r="A354" s="1" t="s">
        <v>9</v>
      </c>
      <c r="B354" s="44">
        <v>0</v>
      </c>
      <c r="C354" s="44">
        <v>0</v>
      </c>
      <c r="D354" s="44">
        <v>0</v>
      </c>
      <c r="E354" s="44">
        <v>0</v>
      </c>
      <c r="F354" s="44">
        <v>0</v>
      </c>
      <c r="G354" s="44">
        <v>0</v>
      </c>
      <c r="H354" s="44">
        <v>0</v>
      </c>
      <c r="I354" s="57">
        <v>0</v>
      </c>
      <c r="J354" s="57">
        <v>0</v>
      </c>
      <c r="K354" s="57">
        <v>0</v>
      </c>
      <c r="L354" s="4"/>
    </row>
    <row r="355" spans="1:12" ht="25.5" x14ac:dyDescent="0.25">
      <c r="A355" s="1" t="s">
        <v>10</v>
      </c>
      <c r="B355" s="44">
        <v>0</v>
      </c>
      <c r="C355" s="44">
        <v>0</v>
      </c>
      <c r="D355" s="44">
        <v>0</v>
      </c>
      <c r="E355" s="44">
        <v>0</v>
      </c>
      <c r="F355" s="44">
        <v>0</v>
      </c>
      <c r="G355" s="44">
        <v>0</v>
      </c>
      <c r="H355" s="44">
        <v>0</v>
      </c>
      <c r="I355" s="57">
        <v>0</v>
      </c>
      <c r="J355" s="57">
        <v>0</v>
      </c>
      <c r="K355" s="57">
        <v>0</v>
      </c>
      <c r="L355" s="4"/>
    </row>
    <row r="356" spans="1:12" ht="26.25" customHeight="1" x14ac:dyDescent="0.25">
      <c r="A356" s="1" t="s">
        <v>82</v>
      </c>
      <c r="B356" s="44">
        <v>0</v>
      </c>
      <c r="C356" s="44">
        <v>0</v>
      </c>
      <c r="D356" s="44">
        <v>0</v>
      </c>
      <c r="E356" s="44">
        <v>0</v>
      </c>
      <c r="F356" s="44">
        <v>0</v>
      </c>
      <c r="G356" s="44">
        <v>0</v>
      </c>
      <c r="H356" s="44">
        <v>0</v>
      </c>
      <c r="I356" s="44">
        <v>0</v>
      </c>
      <c r="J356" s="44">
        <v>0</v>
      </c>
      <c r="K356" s="44">
        <v>0</v>
      </c>
      <c r="L356" s="4"/>
    </row>
    <row r="357" spans="1:12" ht="25.5" x14ac:dyDescent="0.25">
      <c r="A357" s="2" t="s">
        <v>3</v>
      </c>
      <c r="B357" s="45">
        <f>B359+B360</f>
        <v>0</v>
      </c>
      <c r="C357" s="45">
        <f t="shared" ref="C357:H357" si="65">C359+C360</f>
        <v>0</v>
      </c>
      <c r="D357" s="45">
        <f t="shared" si="65"/>
        <v>0</v>
      </c>
      <c r="E357" s="45">
        <f t="shared" si="65"/>
        <v>178689.6</v>
      </c>
      <c r="F357" s="45">
        <f t="shared" si="65"/>
        <v>1282964.02</v>
      </c>
      <c r="G357" s="45">
        <f t="shared" si="65"/>
        <v>3910013.048</v>
      </c>
      <c r="H357" s="45">
        <f t="shared" si="65"/>
        <v>3610918.9019999998</v>
      </c>
      <c r="I357" s="78">
        <v>315000</v>
      </c>
      <c r="J357" s="78">
        <v>315000</v>
      </c>
      <c r="K357" s="78">
        <v>315000</v>
      </c>
      <c r="L357" s="4"/>
    </row>
    <row r="358" spans="1:12" x14ac:dyDescent="0.25">
      <c r="A358" s="1" t="s">
        <v>121</v>
      </c>
      <c r="B358" s="44"/>
      <c r="C358" s="44"/>
      <c r="D358" s="44"/>
      <c r="E358" s="44"/>
      <c r="F358" s="44"/>
      <c r="G358" s="44"/>
      <c r="H358" s="44"/>
      <c r="I358" s="57"/>
      <c r="J358" s="57"/>
      <c r="K358" s="80"/>
      <c r="L358" s="4"/>
    </row>
    <row r="359" spans="1:12" ht="64.5" customHeight="1" x14ac:dyDescent="0.25">
      <c r="A359" s="1" t="s">
        <v>6</v>
      </c>
      <c r="B359" s="44">
        <v>0</v>
      </c>
      <c r="C359" s="44">
        <v>0</v>
      </c>
      <c r="D359" s="44">
        <v>0</v>
      </c>
      <c r="E359" s="44">
        <v>79225.142574296915</v>
      </c>
      <c r="F359" s="44">
        <v>568824.41620661248</v>
      </c>
      <c r="G359" s="44">
        <v>1733572.3018864067</v>
      </c>
      <c r="H359" s="44">
        <v>1600963.7093326841</v>
      </c>
      <c r="I359" s="57">
        <v>315000</v>
      </c>
      <c r="J359" s="57">
        <v>315000</v>
      </c>
      <c r="K359" s="80">
        <v>315000</v>
      </c>
      <c r="L359" s="64" t="s">
        <v>94</v>
      </c>
    </row>
    <row r="360" spans="1:12" ht="66.75" customHeight="1" x14ac:dyDescent="0.25">
      <c r="A360" s="1" t="s">
        <v>13</v>
      </c>
      <c r="B360" s="44">
        <v>0</v>
      </c>
      <c r="C360" s="44">
        <v>0</v>
      </c>
      <c r="D360" s="44">
        <v>0</v>
      </c>
      <c r="E360" s="44">
        <v>99464.457425703091</v>
      </c>
      <c r="F360" s="44">
        <v>714139.60379338753</v>
      </c>
      <c r="G360" s="44">
        <v>2176440.7461135932</v>
      </c>
      <c r="H360" s="44">
        <v>2009955.1926673157</v>
      </c>
      <c r="I360" s="57">
        <v>0</v>
      </c>
      <c r="J360" s="57">
        <v>0</v>
      </c>
      <c r="K360" s="80">
        <v>0</v>
      </c>
      <c r="L360" s="64" t="s">
        <v>95</v>
      </c>
    </row>
    <row r="361" spans="1:12" ht="31.5" customHeight="1" x14ac:dyDescent="0.25">
      <c r="A361" s="525" t="s">
        <v>57</v>
      </c>
      <c r="B361" s="526"/>
      <c r="C361" s="526"/>
      <c r="D361" s="526"/>
      <c r="E361" s="526"/>
      <c r="F361" s="526"/>
      <c r="G361" s="526"/>
      <c r="H361" s="526"/>
      <c r="I361" s="526"/>
      <c r="J361" s="526"/>
      <c r="K361" s="526"/>
      <c r="L361" s="527"/>
    </row>
    <row r="362" spans="1:12" x14ac:dyDescent="0.25">
      <c r="A362" s="12" t="s">
        <v>7</v>
      </c>
      <c r="B362" s="141">
        <f>B372+B382+B392+B402+B412+B422+B432+B442+B452</f>
        <v>1911739</v>
      </c>
      <c r="C362" s="141">
        <f t="shared" ref="C362:K362" si="66">C372+C382+C392+C402+C412+C422+C432+C442+C452</f>
        <v>826620</v>
      </c>
      <c r="D362" s="141">
        <f t="shared" si="66"/>
        <v>825020</v>
      </c>
      <c r="E362" s="141">
        <f t="shared" si="66"/>
        <v>804220</v>
      </c>
      <c r="F362" s="141">
        <f t="shared" si="66"/>
        <v>7506220</v>
      </c>
      <c r="G362" s="141">
        <f t="shared" si="66"/>
        <v>28027220</v>
      </c>
      <c r="H362" s="141">
        <f t="shared" si="66"/>
        <v>70144720</v>
      </c>
      <c r="I362" s="141">
        <f t="shared" si="66"/>
        <v>104679720</v>
      </c>
      <c r="J362" s="141">
        <f t="shared" si="66"/>
        <v>101984720</v>
      </c>
      <c r="K362" s="141">
        <f t="shared" si="66"/>
        <v>42819720</v>
      </c>
      <c r="L362" s="11"/>
    </row>
    <row r="363" spans="1:12" x14ac:dyDescent="0.25">
      <c r="A363" s="10" t="s">
        <v>8</v>
      </c>
      <c r="B363" s="142">
        <f t="shared" ref="B363:K363" si="67">B373+B383+B393+B403+B413+B423+B433+B443+B453</f>
        <v>0</v>
      </c>
      <c r="C363" s="142">
        <f t="shared" si="67"/>
        <v>15600</v>
      </c>
      <c r="D363" s="142">
        <f t="shared" si="67"/>
        <v>0</v>
      </c>
      <c r="E363" s="142">
        <f t="shared" si="67"/>
        <v>247000</v>
      </c>
      <c r="F363" s="142">
        <f t="shared" si="67"/>
        <v>344000</v>
      </c>
      <c r="G363" s="142">
        <f t="shared" si="67"/>
        <v>5920000</v>
      </c>
      <c r="H363" s="142">
        <f t="shared" si="67"/>
        <v>175000</v>
      </c>
      <c r="I363" s="142">
        <f t="shared" si="67"/>
        <v>175000</v>
      </c>
      <c r="J363" s="142">
        <f t="shared" si="67"/>
        <v>175000</v>
      </c>
      <c r="K363" s="142">
        <f t="shared" si="67"/>
        <v>175000</v>
      </c>
      <c r="L363" s="11"/>
    </row>
    <row r="364" spans="1:12" x14ac:dyDescent="0.25">
      <c r="A364" s="10" t="s">
        <v>9</v>
      </c>
      <c r="B364" s="142">
        <f t="shared" ref="B364:K364" si="68">B374+B384+B394+B404+B414+B424+B434+B444+B454</f>
        <v>20000</v>
      </c>
      <c r="C364" s="142">
        <f t="shared" si="68"/>
        <v>40000</v>
      </c>
      <c r="D364" s="142">
        <f t="shared" si="68"/>
        <v>50000</v>
      </c>
      <c r="E364" s="142">
        <f t="shared" si="68"/>
        <v>50000</v>
      </c>
      <c r="F364" s="142">
        <f t="shared" si="68"/>
        <v>230000</v>
      </c>
      <c r="G364" s="142">
        <f t="shared" si="68"/>
        <v>100000</v>
      </c>
      <c r="H364" s="142">
        <f t="shared" si="68"/>
        <v>1812500</v>
      </c>
      <c r="I364" s="142">
        <f t="shared" si="68"/>
        <v>1812500</v>
      </c>
      <c r="J364" s="142">
        <f t="shared" si="68"/>
        <v>1812500</v>
      </c>
      <c r="K364" s="142">
        <f t="shared" si="68"/>
        <v>1812500</v>
      </c>
      <c r="L364" s="11"/>
    </row>
    <row r="365" spans="1:12" ht="25.5" x14ac:dyDescent="0.25">
      <c r="A365" s="10" t="s">
        <v>10</v>
      </c>
      <c r="B365" s="142">
        <f t="shared" ref="B365:K365" si="69">B375+B385+B395+B405+B415+B425+B435+B445+B455</f>
        <v>196100</v>
      </c>
      <c r="C365" s="142">
        <f t="shared" si="69"/>
        <v>333800</v>
      </c>
      <c r="D365" s="142">
        <f t="shared" si="69"/>
        <v>337800</v>
      </c>
      <c r="E365" s="142">
        <f t="shared" si="69"/>
        <v>100000</v>
      </c>
      <c r="F365" s="142">
        <f t="shared" si="69"/>
        <v>1720000</v>
      </c>
      <c r="G365" s="142">
        <f t="shared" si="69"/>
        <v>5590000</v>
      </c>
      <c r="H365" s="142">
        <f t="shared" si="69"/>
        <v>21207500</v>
      </c>
      <c r="I365" s="142">
        <f t="shared" si="69"/>
        <v>34542500</v>
      </c>
      <c r="J365" s="142">
        <f t="shared" si="69"/>
        <v>32127500</v>
      </c>
      <c r="K365" s="142">
        <f t="shared" si="69"/>
        <v>12442500</v>
      </c>
      <c r="L365" s="11"/>
    </row>
    <row r="366" spans="1:12" ht="28.5" customHeight="1" x14ac:dyDescent="0.25">
      <c r="A366" s="10" t="s">
        <v>82</v>
      </c>
      <c r="B366" s="142">
        <f t="shared" ref="B366:K366" si="70">B376+B386+B396+B406+B416+B426+B436+B446+B456</f>
        <v>30000</v>
      </c>
      <c r="C366" s="142">
        <f t="shared" si="70"/>
        <v>30000</v>
      </c>
      <c r="D366" s="142">
        <f t="shared" si="70"/>
        <v>30000</v>
      </c>
      <c r="E366" s="142">
        <f t="shared" si="70"/>
        <v>0</v>
      </c>
      <c r="F366" s="142">
        <f t="shared" si="70"/>
        <v>0</v>
      </c>
      <c r="G366" s="142">
        <f t="shared" si="70"/>
        <v>0</v>
      </c>
      <c r="H366" s="142">
        <f t="shared" si="70"/>
        <v>0</v>
      </c>
      <c r="I366" s="142">
        <f t="shared" si="70"/>
        <v>0</v>
      </c>
      <c r="J366" s="142">
        <f t="shared" si="70"/>
        <v>0</v>
      </c>
      <c r="K366" s="142">
        <f t="shared" si="70"/>
        <v>0</v>
      </c>
      <c r="L366" s="11"/>
    </row>
    <row r="367" spans="1:12" ht="25.5" x14ac:dyDescent="0.25">
      <c r="A367" s="12" t="s">
        <v>3</v>
      </c>
      <c r="B367" s="141">
        <f t="shared" ref="B367:K367" si="71">B377+B387+B397+B407+B417+B427+B437+B447+B457</f>
        <v>1665639</v>
      </c>
      <c r="C367" s="141">
        <f t="shared" si="71"/>
        <v>407220</v>
      </c>
      <c r="D367" s="141">
        <f t="shared" si="71"/>
        <v>407220</v>
      </c>
      <c r="E367" s="141">
        <f t="shared" si="71"/>
        <v>407220</v>
      </c>
      <c r="F367" s="141">
        <f t="shared" si="71"/>
        <v>5212220</v>
      </c>
      <c r="G367" s="141">
        <f t="shared" si="71"/>
        <v>16417220</v>
      </c>
      <c r="H367" s="141">
        <f t="shared" si="71"/>
        <v>46949720</v>
      </c>
      <c r="I367" s="141">
        <f t="shared" si="71"/>
        <v>68149720</v>
      </c>
      <c r="J367" s="141">
        <f t="shared" si="71"/>
        <v>67869720</v>
      </c>
      <c r="K367" s="141">
        <f t="shared" si="71"/>
        <v>28389720</v>
      </c>
      <c r="L367" s="11"/>
    </row>
    <row r="368" spans="1:12" x14ac:dyDescent="0.25">
      <c r="A368" s="10" t="s">
        <v>121</v>
      </c>
      <c r="B368" s="141"/>
      <c r="C368" s="141"/>
      <c r="D368" s="141"/>
      <c r="E368" s="141"/>
      <c r="F368" s="141"/>
      <c r="G368" s="141"/>
      <c r="H368" s="141"/>
      <c r="I368" s="141"/>
      <c r="J368" s="141"/>
      <c r="K368" s="141"/>
      <c r="L368" s="11"/>
    </row>
    <row r="369" spans="1:12" x14ac:dyDescent="0.25">
      <c r="A369" s="10" t="s">
        <v>6</v>
      </c>
      <c r="B369" s="142">
        <f t="shared" ref="B369:K369" si="72">B379+B389+B399+B409+B419+B429+B439+B449+B459</f>
        <v>407220</v>
      </c>
      <c r="C369" s="142">
        <f t="shared" si="72"/>
        <v>407220</v>
      </c>
      <c r="D369" s="142">
        <f t="shared" si="72"/>
        <v>407220</v>
      </c>
      <c r="E369" s="142">
        <f t="shared" si="72"/>
        <v>407220</v>
      </c>
      <c r="F369" s="142">
        <f t="shared" si="72"/>
        <v>407220</v>
      </c>
      <c r="G369" s="142">
        <f t="shared" si="72"/>
        <v>407220</v>
      </c>
      <c r="H369" s="142">
        <f t="shared" si="72"/>
        <v>4519720</v>
      </c>
      <c r="I369" s="142">
        <f t="shared" si="72"/>
        <v>4519720</v>
      </c>
      <c r="J369" s="142">
        <f t="shared" si="72"/>
        <v>4519720</v>
      </c>
      <c r="K369" s="142">
        <f t="shared" si="72"/>
        <v>4519720</v>
      </c>
      <c r="L369" s="11"/>
    </row>
    <row r="370" spans="1:12" ht="51.75" thickBot="1" x14ac:dyDescent="0.3">
      <c r="A370" s="10" t="s">
        <v>13</v>
      </c>
      <c r="B370" s="142">
        <f t="shared" ref="B370:K370" si="73">B380+B390+B400+B410+B420+B430+B440+B450+B460</f>
        <v>1258419</v>
      </c>
      <c r="C370" s="142">
        <f>C380+C390+C400+C410+C420+C430+C440+C450+C460</f>
        <v>0</v>
      </c>
      <c r="D370" s="142">
        <f t="shared" si="73"/>
        <v>0</v>
      </c>
      <c r="E370" s="142">
        <f t="shared" si="73"/>
        <v>0</v>
      </c>
      <c r="F370" s="142">
        <f t="shared" si="73"/>
        <v>4805000</v>
      </c>
      <c r="G370" s="142">
        <f t="shared" si="73"/>
        <v>16010000</v>
      </c>
      <c r="H370" s="142">
        <f t="shared" si="73"/>
        <v>42430000</v>
      </c>
      <c r="I370" s="142">
        <f t="shared" si="73"/>
        <v>63630000</v>
      </c>
      <c r="J370" s="142">
        <f t="shared" si="73"/>
        <v>63350000</v>
      </c>
      <c r="K370" s="142">
        <f t="shared" si="73"/>
        <v>23870000</v>
      </c>
      <c r="L370" s="11"/>
    </row>
    <row r="371" spans="1:12" ht="39.75" customHeight="1" thickBot="1" x14ac:dyDescent="0.3">
      <c r="A371" s="483" t="s">
        <v>129</v>
      </c>
      <c r="B371" s="484"/>
      <c r="C371" s="484"/>
      <c r="D371" s="484"/>
      <c r="E371" s="484"/>
      <c r="F371" s="484"/>
      <c r="G371" s="484"/>
      <c r="H371" s="484"/>
      <c r="I371" s="484"/>
      <c r="J371" s="484"/>
      <c r="K371" s="484"/>
      <c r="L371" s="485"/>
    </row>
    <row r="372" spans="1:12" x14ac:dyDescent="0.25">
      <c r="A372" s="3" t="s">
        <v>7</v>
      </c>
      <c r="B372" s="104">
        <v>0</v>
      </c>
      <c r="C372" s="104">
        <v>0</v>
      </c>
      <c r="D372" s="104">
        <v>0</v>
      </c>
      <c r="E372" s="104">
        <v>0</v>
      </c>
      <c r="F372" s="104">
        <v>0</v>
      </c>
      <c r="G372" s="104">
        <v>0</v>
      </c>
      <c r="H372" s="104">
        <v>0</v>
      </c>
      <c r="I372" s="104">
        <v>0</v>
      </c>
      <c r="J372" s="104">
        <v>0</v>
      </c>
      <c r="K372" s="105">
        <v>0</v>
      </c>
      <c r="L372" s="479" t="s">
        <v>97</v>
      </c>
    </row>
    <row r="373" spans="1:12" x14ac:dyDescent="0.25">
      <c r="A373" s="1" t="s">
        <v>8</v>
      </c>
      <c r="B373" s="106">
        <v>0</v>
      </c>
      <c r="C373" s="106">
        <v>0</v>
      </c>
      <c r="D373" s="106">
        <v>0</v>
      </c>
      <c r="E373" s="106">
        <v>0</v>
      </c>
      <c r="F373" s="106">
        <v>0</v>
      </c>
      <c r="G373" s="106">
        <v>0</v>
      </c>
      <c r="H373" s="106">
        <v>0</v>
      </c>
      <c r="I373" s="106">
        <v>0</v>
      </c>
      <c r="J373" s="106">
        <v>0</v>
      </c>
      <c r="K373" s="107">
        <v>0</v>
      </c>
      <c r="L373" s="480"/>
    </row>
    <row r="374" spans="1:12" x14ac:dyDescent="0.25">
      <c r="A374" s="1" t="s">
        <v>9</v>
      </c>
      <c r="B374" s="106">
        <v>0</v>
      </c>
      <c r="C374" s="106">
        <v>0</v>
      </c>
      <c r="D374" s="106">
        <v>0</v>
      </c>
      <c r="E374" s="106">
        <v>0</v>
      </c>
      <c r="F374" s="106">
        <v>0</v>
      </c>
      <c r="G374" s="106">
        <v>0</v>
      </c>
      <c r="H374" s="106">
        <v>0</v>
      </c>
      <c r="I374" s="106">
        <v>0</v>
      </c>
      <c r="J374" s="106">
        <v>0</v>
      </c>
      <c r="K374" s="107">
        <v>0</v>
      </c>
      <c r="L374" s="480"/>
    </row>
    <row r="375" spans="1:12" ht="25.5" x14ac:dyDescent="0.25">
      <c r="A375" s="1" t="s">
        <v>10</v>
      </c>
      <c r="B375" s="106">
        <v>0</v>
      </c>
      <c r="C375" s="106">
        <v>0</v>
      </c>
      <c r="D375" s="106">
        <v>0</v>
      </c>
      <c r="E375" s="106">
        <v>0</v>
      </c>
      <c r="F375" s="106">
        <v>0</v>
      </c>
      <c r="G375" s="106">
        <v>0</v>
      </c>
      <c r="H375" s="106">
        <v>0</v>
      </c>
      <c r="I375" s="106">
        <v>0</v>
      </c>
      <c r="J375" s="106">
        <v>0</v>
      </c>
      <c r="K375" s="107">
        <v>0</v>
      </c>
      <c r="L375" s="480"/>
    </row>
    <row r="376" spans="1:12" ht="30.75" customHeight="1" x14ac:dyDescent="0.25">
      <c r="A376" s="1" t="s">
        <v>82</v>
      </c>
      <c r="B376" s="106">
        <v>0</v>
      </c>
      <c r="C376" s="106">
        <v>0</v>
      </c>
      <c r="D376" s="106">
        <v>0</v>
      </c>
      <c r="E376" s="106">
        <v>0</v>
      </c>
      <c r="F376" s="106">
        <v>0</v>
      </c>
      <c r="G376" s="106">
        <v>0</v>
      </c>
      <c r="H376" s="106">
        <v>0</v>
      </c>
      <c r="I376" s="106">
        <v>0</v>
      </c>
      <c r="J376" s="106">
        <v>0</v>
      </c>
      <c r="K376" s="106">
        <v>0</v>
      </c>
      <c r="L376" s="480"/>
    </row>
    <row r="377" spans="1:12" ht="25.5" x14ac:dyDescent="0.25">
      <c r="A377" s="2" t="s">
        <v>3</v>
      </c>
      <c r="B377" s="104">
        <v>0</v>
      </c>
      <c r="C377" s="104">
        <v>0</v>
      </c>
      <c r="D377" s="104">
        <v>0</v>
      </c>
      <c r="E377" s="104">
        <v>0</v>
      </c>
      <c r="F377" s="104">
        <v>0</v>
      </c>
      <c r="G377" s="104">
        <v>0</v>
      </c>
      <c r="H377" s="104">
        <v>0</v>
      </c>
      <c r="I377" s="104">
        <v>0</v>
      </c>
      <c r="J377" s="104">
        <v>0</v>
      </c>
      <c r="K377" s="105">
        <v>0</v>
      </c>
      <c r="L377" s="480"/>
    </row>
    <row r="378" spans="1:12" x14ac:dyDescent="0.25">
      <c r="A378" s="1" t="s">
        <v>121</v>
      </c>
      <c r="B378" s="106"/>
      <c r="C378" s="106"/>
      <c r="D378" s="106"/>
      <c r="E378" s="106"/>
      <c r="F378" s="106"/>
      <c r="G378" s="106"/>
      <c r="H378" s="106"/>
      <c r="I378" s="106"/>
      <c r="J378" s="106"/>
      <c r="K378" s="107"/>
      <c r="L378" s="480"/>
    </row>
    <row r="379" spans="1:12" x14ac:dyDescent="0.25">
      <c r="A379" s="1" t="s">
        <v>6</v>
      </c>
      <c r="B379" s="106">
        <v>0</v>
      </c>
      <c r="C379" s="106">
        <v>0</v>
      </c>
      <c r="D379" s="106">
        <v>0</v>
      </c>
      <c r="E379" s="106">
        <v>0</v>
      </c>
      <c r="F379" s="106">
        <v>0</v>
      </c>
      <c r="G379" s="106">
        <v>0</v>
      </c>
      <c r="H379" s="106">
        <v>0</v>
      </c>
      <c r="I379" s="106">
        <v>0</v>
      </c>
      <c r="J379" s="106">
        <v>0</v>
      </c>
      <c r="K379" s="107">
        <v>0</v>
      </c>
      <c r="L379" s="480"/>
    </row>
    <row r="380" spans="1:12" ht="61.5" customHeight="1" thickBot="1" x14ac:dyDescent="0.3">
      <c r="A380" s="1" t="s">
        <v>13</v>
      </c>
      <c r="B380" s="106">
        <v>0</v>
      </c>
      <c r="C380" s="106">
        <v>0</v>
      </c>
      <c r="D380" s="106">
        <v>0</v>
      </c>
      <c r="E380" s="106">
        <v>0</v>
      </c>
      <c r="F380" s="106">
        <v>0</v>
      </c>
      <c r="G380" s="106">
        <v>0</v>
      </c>
      <c r="H380" s="106">
        <v>0</v>
      </c>
      <c r="I380" s="106">
        <v>0</v>
      </c>
      <c r="J380" s="106">
        <v>0</v>
      </c>
      <c r="K380" s="107">
        <v>0</v>
      </c>
      <c r="L380" s="481"/>
    </row>
    <row r="381" spans="1:12" ht="15.75" customHeight="1" thickBot="1" x14ac:dyDescent="0.3">
      <c r="A381" s="483" t="s">
        <v>35</v>
      </c>
      <c r="B381" s="484"/>
      <c r="C381" s="484"/>
      <c r="D381" s="484"/>
      <c r="E381" s="484"/>
      <c r="F381" s="484"/>
      <c r="G381" s="484"/>
      <c r="H381" s="484"/>
      <c r="I381" s="484"/>
      <c r="J381" s="484"/>
      <c r="K381" s="484"/>
      <c r="L381" s="485"/>
    </row>
    <row r="382" spans="1:12" x14ac:dyDescent="0.25">
      <c r="A382" s="3" t="s">
        <v>7</v>
      </c>
      <c r="B382" s="124">
        <f>SUM(B383:B387)</f>
        <v>1665639</v>
      </c>
      <c r="C382" s="124">
        <f t="shared" ref="C382:K382" si="74">SUM(C383:C387)</f>
        <v>407220</v>
      </c>
      <c r="D382" s="124">
        <f t="shared" si="74"/>
        <v>407220</v>
      </c>
      <c r="E382" s="124">
        <f t="shared" si="74"/>
        <v>407220</v>
      </c>
      <c r="F382" s="124">
        <f t="shared" si="74"/>
        <v>1207220</v>
      </c>
      <c r="G382" s="124">
        <f t="shared" si="74"/>
        <v>1607220</v>
      </c>
      <c r="H382" s="124">
        <f t="shared" si="74"/>
        <v>2407220</v>
      </c>
      <c r="I382" s="124">
        <f t="shared" si="74"/>
        <v>407220</v>
      </c>
      <c r="J382" s="124">
        <f t="shared" si="74"/>
        <v>407220</v>
      </c>
      <c r="K382" s="124">
        <f t="shared" si="74"/>
        <v>407220</v>
      </c>
      <c r="L382" s="165"/>
    </row>
    <row r="383" spans="1:12" x14ac:dyDescent="0.25">
      <c r="A383" s="1" t="s">
        <v>8</v>
      </c>
      <c r="B383" s="162">
        <v>0</v>
      </c>
      <c r="C383" s="162">
        <v>0</v>
      </c>
      <c r="D383" s="162">
        <v>0</v>
      </c>
      <c r="E383" s="162">
        <v>0</v>
      </c>
      <c r="F383" s="162">
        <v>0</v>
      </c>
      <c r="G383" s="162">
        <v>0</v>
      </c>
      <c r="H383" s="162">
        <v>0</v>
      </c>
      <c r="I383" s="162">
        <v>0</v>
      </c>
      <c r="J383" s="162">
        <v>0</v>
      </c>
      <c r="K383" s="163">
        <v>0</v>
      </c>
      <c r="L383" s="164"/>
    </row>
    <row r="384" spans="1:12" x14ac:dyDescent="0.25">
      <c r="A384" s="1" t="s">
        <v>9</v>
      </c>
      <c r="B384" s="162">
        <v>0</v>
      </c>
      <c r="C384" s="162">
        <v>0</v>
      </c>
      <c r="D384" s="162">
        <v>0</v>
      </c>
      <c r="E384" s="162">
        <v>0</v>
      </c>
      <c r="F384" s="162">
        <v>0</v>
      </c>
      <c r="G384" s="162">
        <v>0</v>
      </c>
      <c r="H384" s="162">
        <v>0</v>
      </c>
      <c r="I384" s="162">
        <v>0</v>
      </c>
      <c r="J384" s="162">
        <v>0</v>
      </c>
      <c r="K384" s="163">
        <v>0</v>
      </c>
      <c r="L384" s="164"/>
    </row>
    <row r="385" spans="1:12" ht="25.5" x14ac:dyDescent="0.25">
      <c r="A385" s="1" t="s">
        <v>10</v>
      </c>
      <c r="B385" s="162">
        <v>0</v>
      </c>
      <c r="C385" s="162">
        <v>0</v>
      </c>
      <c r="D385" s="162">
        <v>0</v>
      </c>
      <c r="E385" s="162">
        <v>0</v>
      </c>
      <c r="F385" s="162">
        <v>0</v>
      </c>
      <c r="G385" s="162">
        <v>0</v>
      </c>
      <c r="H385" s="162">
        <v>0</v>
      </c>
      <c r="I385" s="162">
        <v>0</v>
      </c>
      <c r="J385" s="162">
        <v>0</v>
      </c>
      <c r="K385" s="163">
        <v>0</v>
      </c>
      <c r="L385" s="164"/>
    </row>
    <row r="386" spans="1:12" ht="28.5" customHeight="1" x14ac:dyDescent="0.25">
      <c r="A386" s="1" t="s">
        <v>82</v>
      </c>
      <c r="B386" s="162">
        <v>0</v>
      </c>
      <c r="C386" s="162">
        <v>0</v>
      </c>
      <c r="D386" s="162">
        <v>0</v>
      </c>
      <c r="E386" s="162">
        <v>0</v>
      </c>
      <c r="F386" s="162">
        <v>0</v>
      </c>
      <c r="G386" s="162">
        <v>0</v>
      </c>
      <c r="H386" s="162">
        <v>0</v>
      </c>
      <c r="I386" s="162">
        <v>0</v>
      </c>
      <c r="J386" s="162">
        <v>0</v>
      </c>
      <c r="K386" s="162">
        <v>0</v>
      </c>
      <c r="L386" s="164"/>
    </row>
    <row r="387" spans="1:12" ht="25.5" x14ac:dyDescent="0.25">
      <c r="A387" s="2" t="s">
        <v>3</v>
      </c>
      <c r="B387" s="124">
        <f>SUM(B389:B390)</f>
        <v>1665639</v>
      </c>
      <c r="C387" s="124">
        <f t="shared" ref="C387:K387" si="75">SUM(C389:C390)</f>
        <v>407220</v>
      </c>
      <c r="D387" s="124">
        <f t="shared" si="75"/>
        <v>407220</v>
      </c>
      <c r="E387" s="124">
        <f t="shared" si="75"/>
        <v>407220</v>
      </c>
      <c r="F387" s="124">
        <f t="shared" si="75"/>
        <v>1207220</v>
      </c>
      <c r="G387" s="124">
        <f t="shared" si="75"/>
        <v>1607220</v>
      </c>
      <c r="H387" s="124">
        <f t="shared" si="75"/>
        <v>2407220</v>
      </c>
      <c r="I387" s="124">
        <f t="shared" si="75"/>
        <v>407220</v>
      </c>
      <c r="J387" s="124">
        <f t="shared" si="75"/>
        <v>407220</v>
      </c>
      <c r="K387" s="124">
        <f t="shared" si="75"/>
        <v>407220</v>
      </c>
      <c r="L387" s="164"/>
    </row>
    <row r="388" spans="1:12" x14ac:dyDescent="0.25">
      <c r="A388" s="1" t="s">
        <v>121</v>
      </c>
      <c r="B388" s="162"/>
      <c r="C388" s="162"/>
      <c r="D388" s="162"/>
      <c r="E388" s="162"/>
      <c r="F388" s="162"/>
      <c r="G388" s="162"/>
      <c r="H388" s="162"/>
      <c r="I388" s="162"/>
      <c r="J388" s="162"/>
      <c r="K388" s="163"/>
      <c r="L388" s="164"/>
    </row>
    <row r="389" spans="1:12" x14ac:dyDescent="0.25">
      <c r="A389" s="1" t="s">
        <v>6</v>
      </c>
      <c r="B389" s="162">
        <v>407220</v>
      </c>
      <c r="C389" s="162">
        <v>407220</v>
      </c>
      <c r="D389" s="162">
        <v>407220</v>
      </c>
      <c r="E389" s="162">
        <v>407220</v>
      </c>
      <c r="F389" s="162">
        <v>407220</v>
      </c>
      <c r="G389" s="162">
        <v>407220</v>
      </c>
      <c r="H389" s="162">
        <v>407220</v>
      </c>
      <c r="I389" s="162">
        <v>407220</v>
      </c>
      <c r="J389" s="162">
        <v>407220</v>
      </c>
      <c r="K389" s="163">
        <v>407220</v>
      </c>
      <c r="L389" s="164"/>
    </row>
    <row r="390" spans="1:12" ht="66" customHeight="1" thickBot="1" x14ac:dyDescent="0.3">
      <c r="A390" s="1" t="s">
        <v>13</v>
      </c>
      <c r="B390" s="162">
        <v>1258419</v>
      </c>
      <c r="C390" s="162">
        <v>0</v>
      </c>
      <c r="D390" s="162">
        <v>0</v>
      </c>
      <c r="E390" s="162">
        <v>0</v>
      </c>
      <c r="F390" s="162">
        <v>800000</v>
      </c>
      <c r="G390" s="162">
        <v>1200000</v>
      </c>
      <c r="H390" s="162">
        <v>2000000</v>
      </c>
      <c r="I390" s="162">
        <v>0</v>
      </c>
      <c r="J390" s="162">
        <v>0</v>
      </c>
      <c r="K390" s="163">
        <v>0</v>
      </c>
      <c r="L390" s="166" t="s">
        <v>116</v>
      </c>
    </row>
    <row r="391" spans="1:12" ht="20.25" customHeight="1" thickBot="1" x14ac:dyDescent="0.3">
      <c r="A391" s="483" t="s">
        <v>51</v>
      </c>
      <c r="B391" s="484"/>
      <c r="C391" s="484"/>
      <c r="D391" s="484"/>
      <c r="E391" s="484"/>
      <c r="F391" s="484"/>
      <c r="G391" s="484"/>
      <c r="H391" s="484"/>
      <c r="I391" s="484"/>
      <c r="J391" s="484"/>
      <c r="K391" s="484"/>
      <c r="L391" s="485"/>
    </row>
    <row r="392" spans="1:12" x14ac:dyDescent="0.25">
      <c r="A392" s="3" t="s">
        <v>7</v>
      </c>
      <c r="B392" s="124">
        <f>SUM(B393:B397)</f>
        <v>246100</v>
      </c>
      <c r="C392" s="124">
        <f t="shared" ref="C392:K392" si="76">SUM(C393:C397)</f>
        <v>403800</v>
      </c>
      <c r="D392" s="124">
        <f t="shared" si="76"/>
        <v>417800</v>
      </c>
      <c r="E392" s="124">
        <f t="shared" si="76"/>
        <v>150000</v>
      </c>
      <c r="F392" s="124">
        <f t="shared" si="76"/>
        <v>150000</v>
      </c>
      <c r="G392" s="124">
        <f t="shared" si="76"/>
        <v>150000</v>
      </c>
      <c r="H392" s="124">
        <f t="shared" si="76"/>
        <v>150000</v>
      </c>
      <c r="I392" s="124">
        <f t="shared" si="76"/>
        <v>150000</v>
      </c>
      <c r="J392" s="124">
        <f t="shared" si="76"/>
        <v>150000</v>
      </c>
      <c r="K392" s="124">
        <f t="shared" si="76"/>
        <v>150000</v>
      </c>
      <c r="L392" s="528" t="s">
        <v>118</v>
      </c>
    </row>
    <row r="393" spans="1:12" x14ac:dyDescent="0.25">
      <c r="A393" s="1" t="s">
        <v>8</v>
      </c>
      <c r="B393" s="162">
        <v>0</v>
      </c>
      <c r="C393" s="162">
        <v>0</v>
      </c>
      <c r="D393" s="162">
        <v>0</v>
      </c>
      <c r="E393" s="162">
        <v>0</v>
      </c>
      <c r="F393" s="162">
        <v>0</v>
      </c>
      <c r="G393" s="162">
        <v>0</v>
      </c>
      <c r="H393" s="162">
        <v>0</v>
      </c>
      <c r="I393" s="162">
        <v>0</v>
      </c>
      <c r="J393" s="162">
        <v>0</v>
      </c>
      <c r="K393" s="163">
        <v>0</v>
      </c>
      <c r="L393" s="529"/>
    </row>
    <row r="394" spans="1:12" x14ac:dyDescent="0.25">
      <c r="A394" s="1" t="s">
        <v>9</v>
      </c>
      <c r="B394" s="162">
        <v>20000</v>
      </c>
      <c r="C394" s="162">
        <v>40000</v>
      </c>
      <c r="D394" s="162">
        <v>50000</v>
      </c>
      <c r="E394" s="162">
        <v>50000</v>
      </c>
      <c r="F394" s="162">
        <v>50000</v>
      </c>
      <c r="G394" s="162">
        <v>50000</v>
      </c>
      <c r="H394" s="162">
        <v>50000</v>
      </c>
      <c r="I394" s="162">
        <v>50000</v>
      </c>
      <c r="J394" s="162">
        <v>50000</v>
      </c>
      <c r="K394" s="163">
        <v>50000</v>
      </c>
      <c r="L394" s="529"/>
    </row>
    <row r="395" spans="1:12" ht="25.5" x14ac:dyDescent="0.25">
      <c r="A395" s="1" t="s">
        <v>10</v>
      </c>
      <c r="B395" s="162">
        <v>196100</v>
      </c>
      <c r="C395" s="162">
        <v>333800</v>
      </c>
      <c r="D395" s="162">
        <v>337800</v>
      </c>
      <c r="E395" s="162">
        <v>100000</v>
      </c>
      <c r="F395" s="162">
        <v>100000</v>
      </c>
      <c r="G395" s="162">
        <v>100000</v>
      </c>
      <c r="H395" s="162">
        <v>100000</v>
      </c>
      <c r="I395" s="162">
        <v>100000</v>
      </c>
      <c r="J395" s="162">
        <v>100000</v>
      </c>
      <c r="K395" s="163">
        <v>100000</v>
      </c>
      <c r="L395" s="529"/>
    </row>
    <row r="396" spans="1:12" ht="25.5" x14ac:dyDescent="0.25">
      <c r="A396" s="1" t="s">
        <v>117</v>
      </c>
      <c r="B396" s="162">
        <v>30000</v>
      </c>
      <c r="C396" s="162">
        <v>30000</v>
      </c>
      <c r="D396" s="162">
        <v>30000</v>
      </c>
      <c r="E396" s="162">
        <v>0</v>
      </c>
      <c r="F396" s="162">
        <v>0</v>
      </c>
      <c r="G396" s="162">
        <v>0</v>
      </c>
      <c r="H396" s="162">
        <v>0</v>
      </c>
      <c r="I396" s="162">
        <v>0</v>
      </c>
      <c r="J396" s="162">
        <v>0</v>
      </c>
      <c r="K396" s="162">
        <v>0</v>
      </c>
      <c r="L396" s="529"/>
    </row>
    <row r="397" spans="1:12" ht="25.5" x14ac:dyDescent="0.25">
      <c r="A397" s="2" t="s">
        <v>3</v>
      </c>
      <c r="B397" s="124">
        <f>SUM(B399:B400)</f>
        <v>0</v>
      </c>
      <c r="C397" s="124">
        <f t="shared" ref="C397:K397" si="77">SUM(C399:C400)</f>
        <v>0</v>
      </c>
      <c r="D397" s="124">
        <f t="shared" si="77"/>
        <v>0</v>
      </c>
      <c r="E397" s="124">
        <f t="shared" si="77"/>
        <v>0</v>
      </c>
      <c r="F397" s="124">
        <f t="shared" si="77"/>
        <v>0</v>
      </c>
      <c r="G397" s="124">
        <f t="shared" si="77"/>
        <v>0</v>
      </c>
      <c r="H397" s="124">
        <f t="shared" si="77"/>
        <v>0</v>
      </c>
      <c r="I397" s="124">
        <f t="shared" si="77"/>
        <v>0</v>
      </c>
      <c r="J397" s="124">
        <f t="shared" si="77"/>
        <v>0</v>
      </c>
      <c r="K397" s="124">
        <f t="shared" si="77"/>
        <v>0</v>
      </c>
      <c r="L397" s="529"/>
    </row>
    <row r="398" spans="1:12" x14ac:dyDescent="0.25">
      <c r="A398" s="1" t="s">
        <v>121</v>
      </c>
      <c r="B398" s="162"/>
      <c r="C398" s="162"/>
      <c r="D398" s="162"/>
      <c r="E398" s="162"/>
      <c r="F398" s="162"/>
      <c r="G398" s="162"/>
      <c r="H398" s="162"/>
      <c r="I398" s="162"/>
      <c r="J398" s="162"/>
      <c r="K398" s="163"/>
      <c r="L398" s="529"/>
    </row>
    <row r="399" spans="1:12" x14ac:dyDescent="0.25">
      <c r="A399" s="1" t="s">
        <v>6</v>
      </c>
      <c r="B399" s="162">
        <v>0</v>
      </c>
      <c r="C399" s="162">
        <v>0</v>
      </c>
      <c r="D399" s="162">
        <v>0</v>
      </c>
      <c r="E399" s="162">
        <v>0</v>
      </c>
      <c r="F399" s="162">
        <v>0</v>
      </c>
      <c r="G399" s="162">
        <v>0</v>
      </c>
      <c r="H399" s="162">
        <v>0</v>
      </c>
      <c r="I399" s="162">
        <v>0</v>
      </c>
      <c r="J399" s="162">
        <v>0</v>
      </c>
      <c r="K399" s="163">
        <v>0</v>
      </c>
      <c r="L399" s="529"/>
    </row>
    <row r="400" spans="1:12" ht="61.5" customHeight="1" thickBot="1" x14ac:dyDescent="0.3">
      <c r="A400" s="1" t="s">
        <v>13</v>
      </c>
      <c r="B400" s="162">
        <v>0</v>
      </c>
      <c r="C400" s="162">
        <v>0</v>
      </c>
      <c r="D400" s="162">
        <v>0</v>
      </c>
      <c r="E400" s="162">
        <v>0</v>
      </c>
      <c r="F400" s="162">
        <v>0</v>
      </c>
      <c r="G400" s="162">
        <v>0</v>
      </c>
      <c r="H400" s="162">
        <v>0</v>
      </c>
      <c r="I400" s="162">
        <v>0</v>
      </c>
      <c r="J400" s="162">
        <v>0</v>
      </c>
      <c r="K400" s="163">
        <v>0</v>
      </c>
      <c r="L400" s="530"/>
    </row>
    <row r="401" spans="1:14" ht="15.75" customHeight="1" thickBot="1" x14ac:dyDescent="0.3">
      <c r="A401" s="483" t="s">
        <v>78</v>
      </c>
      <c r="B401" s="484"/>
      <c r="C401" s="484"/>
      <c r="D401" s="484"/>
      <c r="E401" s="484"/>
      <c r="F401" s="484"/>
      <c r="G401" s="484"/>
      <c r="H401" s="484"/>
      <c r="I401" s="484"/>
      <c r="J401" s="484"/>
      <c r="K401" s="484"/>
      <c r="L401" s="485"/>
    </row>
    <row r="402" spans="1:14" x14ac:dyDescent="0.25">
      <c r="A402" s="32" t="s">
        <v>7</v>
      </c>
      <c r="B402" s="124">
        <f>SUM(B403:B407)</f>
        <v>0</v>
      </c>
      <c r="C402" s="124">
        <f t="shared" ref="C402:K402" si="78">SUM(C403:C407)</f>
        <v>0</v>
      </c>
      <c r="D402" s="124">
        <f t="shared" si="78"/>
        <v>0</v>
      </c>
      <c r="E402" s="124">
        <f t="shared" si="78"/>
        <v>0</v>
      </c>
      <c r="F402" s="124">
        <f>SUM(F403:F407)</f>
        <v>250000</v>
      </c>
      <c r="G402" s="124">
        <f t="shared" si="78"/>
        <v>7500000</v>
      </c>
      <c r="H402" s="124">
        <f t="shared" si="78"/>
        <v>7500000</v>
      </c>
      <c r="I402" s="124">
        <f t="shared" si="78"/>
        <v>7500000</v>
      </c>
      <c r="J402" s="124">
        <f t="shared" si="78"/>
        <v>7500000</v>
      </c>
      <c r="K402" s="124">
        <f t="shared" si="78"/>
        <v>5500000</v>
      </c>
      <c r="L402" s="165"/>
      <c r="N402" s="26"/>
    </row>
    <row r="403" spans="1:14" x14ac:dyDescent="0.25">
      <c r="A403" s="33" t="s">
        <v>8</v>
      </c>
      <c r="B403" s="162">
        <v>0</v>
      </c>
      <c r="C403" s="162">
        <v>0</v>
      </c>
      <c r="D403" s="162">
        <v>0</v>
      </c>
      <c r="E403" s="162">
        <v>0</v>
      </c>
      <c r="F403" s="162">
        <v>25000</v>
      </c>
      <c r="G403" s="162">
        <v>0</v>
      </c>
      <c r="H403" s="162">
        <v>0</v>
      </c>
      <c r="I403" s="162">
        <v>0</v>
      </c>
      <c r="J403" s="162">
        <v>0</v>
      </c>
      <c r="K403" s="163">
        <v>0</v>
      </c>
      <c r="L403" s="164"/>
    </row>
    <row r="404" spans="1:14" x14ac:dyDescent="0.25">
      <c r="A404" s="33" t="s">
        <v>9</v>
      </c>
      <c r="B404" s="162">
        <v>0</v>
      </c>
      <c r="C404" s="162">
        <v>0</v>
      </c>
      <c r="D404" s="162">
        <v>0</v>
      </c>
      <c r="E404" s="162">
        <v>0</v>
      </c>
      <c r="F404" s="162">
        <v>0</v>
      </c>
      <c r="G404" s="162">
        <v>0</v>
      </c>
      <c r="H404" s="162">
        <v>0</v>
      </c>
      <c r="I404" s="162">
        <v>0</v>
      </c>
      <c r="J404" s="162">
        <v>0</v>
      </c>
      <c r="K404" s="163">
        <v>0</v>
      </c>
      <c r="L404" s="164"/>
    </row>
    <row r="405" spans="1:14" ht="25.5" x14ac:dyDescent="0.25">
      <c r="A405" s="33" t="s">
        <v>10</v>
      </c>
      <c r="B405" s="162">
        <v>0</v>
      </c>
      <c r="C405" s="162">
        <v>0</v>
      </c>
      <c r="D405" s="162">
        <v>0</v>
      </c>
      <c r="E405" s="162">
        <v>0</v>
      </c>
      <c r="F405" s="162">
        <v>0</v>
      </c>
      <c r="G405" s="162">
        <v>2250000</v>
      </c>
      <c r="H405" s="162">
        <v>2250000</v>
      </c>
      <c r="I405" s="162">
        <v>2250000</v>
      </c>
      <c r="J405" s="162">
        <v>2250000</v>
      </c>
      <c r="K405" s="163">
        <v>250000</v>
      </c>
      <c r="L405" s="164"/>
    </row>
    <row r="406" spans="1:14" ht="24.75" customHeight="1" x14ac:dyDescent="0.25">
      <c r="A406" s="33" t="s">
        <v>82</v>
      </c>
      <c r="B406" s="162">
        <v>0</v>
      </c>
      <c r="C406" s="162">
        <v>0</v>
      </c>
      <c r="D406" s="162">
        <v>0</v>
      </c>
      <c r="E406" s="162">
        <v>0</v>
      </c>
      <c r="F406" s="162">
        <v>0</v>
      </c>
      <c r="G406" s="162">
        <v>0</v>
      </c>
      <c r="H406" s="162">
        <v>0</v>
      </c>
      <c r="I406" s="162">
        <v>0</v>
      </c>
      <c r="J406" s="162">
        <v>0</v>
      </c>
      <c r="K406" s="162">
        <v>0</v>
      </c>
      <c r="L406" s="164"/>
    </row>
    <row r="407" spans="1:14" ht="25.5" x14ac:dyDescent="0.25">
      <c r="A407" s="35" t="s">
        <v>3</v>
      </c>
      <c r="B407" s="124">
        <f>SUM(B409:B410)</f>
        <v>0</v>
      </c>
      <c r="C407" s="124">
        <f t="shared" ref="C407:K407" si="79">SUM(C409:C410)</f>
        <v>0</v>
      </c>
      <c r="D407" s="124">
        <f t="shared" si="79"/>
        <v>0</v>
      </c>
      <c r="E407" s="124">
        <f t="shared" si="79"/>
        <v>0</v>
      </c>
      <c r="F407" s="124">
        <f t="shared" si="79"/>
        <v>225000</v>
      </c>
      <c r="G407" s="124">
        <f t="shared" si="79"/>
        <v>5250000</v>
      </c>
      <c r="H407" s="124">
        <f t="shared" si="79"/>
        <v>5250000</v>
      </c>
      <c r="I407" s="124">
        <f t="shared" si="79"/>
        <v>5250000</v>
      </c>
      <c r="J407" s="124">
        <f t="shared" si="79"/>
        <v>5250000</v>
      </c>
      <c r="K407" s="124">
        <f t="shared" si="79"/>
        <v>5250000</v>
      </c>
      <c r="L407" s="164"/>
    </row>
    <row r="408" spans="1:14" x14ac:dyDescent="0.25">
      <c r="A408" s="33" t="s">
        <v>121</v>
      </c>
      <c r="B408" s="162"/>
      <c r="C408" s="162"/>
      <c r="D408" s="162"/>
      <c r="E408" s="162"/>
      <c r="F408" s="162"/>
      <c r="G408" s="162"/>
      <c r="H408" s="162"/>
      <c r="I408" s="162"/>
      <c r="J408" s="162"/>
      <c r="K408" s="163"/>
      <c r="L408" s="164"/>
    </row>
    <row r="409" spans="1:14" x14ac:dyDescent="0.25">
      <c r="A409" s="33" t="s">
        <v>6</v>
      </c>
      <c r="B409" s="162">
        <v>0</v>
      </c>
      <c r="C409" s="162">
        <v>0</v>
      </c>
      <c r="D409" s="162">
        <v>0</v>
      </c>
      <c r="E409" s="162">
        <v>0</v>
      </c>
      <c r="F409" s="162">
        <v>0</v>
      </c>
      <c r="G409" s="162">
        <v>0</v>
      </c>
      <c r="H409" s="162">
        <v>0</v>
      </c>
      <c r="I409" s="162">
        <v>0</v>
      </c>
      <c r="J409" s="162">
        <v>0</v>
      </c>
      <c r="K409" s="163">
        <v>0</v>
      </c>
      <c r="L409" s="164"/>
    </row>
    <row r="410" spans="1:14" ht="51.75" thickBot="1" x14ac:dyDescent="0.3">
      <c r="A410" s="33" t="s">
        <v>13</v>
      </c>
      <c r="B410" s="162">
        <v>0</v>
      </c>
      <c r="C410" s="162">
        <v>0</v>
      </c>
      <c r="D410" s="162">
        <v>0</v>
      </c>
      <c r="E410" s="162">
        <v>0</v>
      </c>
      <c r="F410" s="162">
        <v>225000</v>
      </c>
      <c r="G410" s="162">
        <v>5250000</v>
      </c>
      <c r="H410" s="162">
        <v>5250000</v>
      </c>
      <c r="I410" s="162">
        <v>5250000</v>
      </c>
      <c r="J410" s="162">
        <v>5250000</v>
      </c>
      <c r="K410" s="163">
        <v>5250000</v>
      </c>
      <c r="L410" s="164"/>
    </row>
    <row r="411" spans="1:14" ht="15.75" customHeight="1" thickBot="1" x14ac:dyDescent="0.3">
      <c r="A411" s="483" t="s">
        <v>130</v>
      </c>
      <c r="B411" s="484"/>
      <c r="C411" s="484"/>
      <c r="D411" s="484"/>
      <c r="E411" s="484"/>
      <c r="F411" s="484"/>
      <c r="G411" s="484"/>
      <c r="H411" s="484"/>
      <c r="I411" s="484"/>
      <c r="J411" s="484"/>
      <c r="K411" s="484"/>
      <c r="L411" s="485"/>
    </row>
    <row r="412" spans="1:14" x14ac:dyDescent="0.25">
      <c r="A412" s="32" t="s">
        <v>7</v>
      </c>
      <c r="B412" s="124">
        <f>SUM(B413:B417)</f>
        <v>0</v>
      </c>
      <c r="C412" s="124">
        <f t="shared" ref="C412:K412" si="80">SUM(C413:C417)</f>
        <v>1950</v>
      </c>
      <c r="D412" s="124">
        <f t="shared" si="80"/>
        <v>0</v>
      </c>
      <c r="E412" s="124">
        <f t="shared" si="80"/>
        <v>175000</v>
      </c>
      <c r="F412" s="124">
        <f t="shared" si="80"/>
        <v>2605000</v>
      </c>
      <c r="G412" s="124">
        <f t="shared" si="80"/>
        <v>15525000</v>
      </c>
      <c r="H412" s="124">
        <f t="shared" si="80"/>
        <v>15875000</v>
      </c>
      <c r="I412" s="124">
        <f t="shared" si="80"/>
        <v>20825000</v>
      </c>
      <c r="J412" s="124">
        <f t="shared" si="80"/>
        <v>23325000</v>
      </c>
      <c r="K412" s="124">
        <f t="shared" si="80"/>
        <v>8325000</v>
      </c>
      <c r="L412" s="165"/>
    </row>
    <row r="413" spans="1:14" x14ac:dyDescent="0.25">
      <c r="A413" s="33" t="s">
        <v>8</v>
      </c>
      <c r="B413" s="162">
        <v>0</v>
      </c>
      <c r="C413" s="162">
        <v>1950</v>
      </c>
      <c r="D413" s="162">
        <v>0</v>
      </c>
      <c r="E413" s="162">
        <v>175000</v>
      </c>
      <c r="F413" s="178">
        <v>175000</v>
      </c>
      <c r="G413" s="162">
        <v>5675000</v>
      </c>
      <c r="H413" s="162">
        <v>175000</v>
      </c>
      <c r="I413" s="162">
        <v>175000</v>
      </c>
      <c r="J413" s="162">
        <v>175000</v>
      </c>
      <c r="K413" s="163">
        <v>175000</v>
      </c>
      <c r="L413" s="164"/>
    </row>
    <row r="414" spans="1:14" x14ac:dyDescent="0.25">
      <c r="A414" s="33" t="s">
        <v>9</v>
      </c>
      <c r="B414" s="162">
        <v>0</v>
      </c>
      <c r="C414" s="162">
        <v>0</v>
      </c>
      <c r="D414" s="162">
        <v>0</v>
      </c>
      <c r="E414" s="162">
        <v>0</v>
      </c>
      <c r="F414" s="178">
        <v>30000</v>
      </c>
      <c r="G414" s="162">
        <v>50000</v>
      </c>
      <c r="H414" s="162">
        <v>0</v>
      </c>
      <c r="I414" s="162">
        <v>0</v>
      </c>
      <c r="J414" s="162">
        <v>0</v>
      </c>
      <c r="K414" s="163">
        <v>0</v>
      </c>
      <c r="L414" s="164"/>
    </row>
    <row r="415" spans="1:14" ht="25.5" x14ac:dyDescent="0.25">
      <c r="A415" s="33" t="s">
        <v>10</v>
      </c>
      <c r="B415" s="162">
        <v>0</v>
      </c>
      <c r="C415" s="162">
        <v>0</v>
      </c>
      <c r="D415" s="162">
        <v>0</v>
      </c>
      <c r="E415" s="162">
        <v>0</v>
      </c>
      <c r="F415" s="178">
        <v>720000</v>
      </c>
      <c r="G415" s="162">
        <v>2640000</v>
      </c>
      <c r="H415" s="162">
        <v>3885000</v>
      </c>
      <c r="I415" s="162">
        <v>6195000</v>
      </c>
      <c r="J415" s="162">
        <v>6945000</v>
      </c>
      <c r="K415" s="163">
        <v>2445000</v>
      </c>
      <c r="L415" s="164"/>
    </row>
    <row r="416" spans="1:14" ht="30.75" customHeight="1" x14ac:dyDescent="0.25">
      <c r="A416" s="33" t="s">
        <v>82</v>
      </c>
      <c r="B416" s="162">
        <v>0</v>
      </c>
      <c r="C416" s="162">
        <v>0</v>
      </c>
      <c r="D416" s="162">
        <v>0</v>
      </c>
      <c r="E416" s="162">
        <v>0</v>
      </c>
      <c r="F416" s="162">
        <v>0</v>
      </c>
      <c r="G416" s="162">
        <v>0</v>
      </c>
      <c r="H416" s="162">
        <v>0</v>
      </c>
      <c r="I416" s="162">
        <v>0</v>
      </c>
      <c r="J416" s="162">
        <v>0</v>
      </c>
      <c r="K416" s="162">
        <v>0</v>
      </c>
      <c r="L416" s="164"/>
    </row>
    <row r="417" spans="1:12" ht="25.5" x14ac:dyDescent="0.25">
      <c r="A417" s="35" t="s">
        <v>3</v>
      </c>
      <c r="B417" s="124">
        <f>SUM(B419:B420)</f>
        <v>0</v>
      </c>
      <c r="C417" s="124">
        <f t="shared" ref="C417:K417" si="81">SUM(C419:C420)</f>
        <v>0</v>
      </c>
      <c r="D417" s="124">
        <f t="shared" si="81"/>
        <v>0</v>
      </c>
      <c r="E417" s="124">
        <f t="shared" si="81"/>
        <v>0</v>
      </c>
      <c r="F417" s="124">
        <f t="shared" si="81"/>
        <v>1680000</v>
      </c>
      <c r="G417" s="124">
        <f t="shared" si="81"/>
        <v>7160000</v>
      </c>
      <c r="H417" s="124">
        <f t="shared" si="81"/>
        <v>11815000</v>
      </c>
      <c r="I417" s="124">
        <f t="shared" si="81"/>
        <v>14455000</v>
      </c>
      <c r="J417" s="124">
        <f t="shared" si="81"/>
        <v>16205000</v>
      </c>
      <c r="K417" s="124">
        <f t="shared" si="81"/>
        <v>5705000</v>
      </c>
      <c r="L417" s="164"/>
    </row>
    <row r="418" spans="1:12" x14ac:dyDescent="0.25">
      <c r="A418" s="33" t="s">
        <v>121</v>
      </c>
      <c r="B418" s="162"/>
      <c r="C418" s="162"/>
      <c r="D418" s="162"/>
      <c r="E418" s="162"/>
      <c r="F418" s="81"/>
      <c r="G418" s="162"/>
      <c r="H418" s="162"/>
      <c r="I418" s="162"/>
      <c r="J418" s="162"/>
      <c r="K418" s="163"/>
      <c r="L418" s="164"/>
    </row>
    <row r="419" spans="1:12" x14ac:dyDescent="0.25">
      <c r="A419" s="33" t="s">
        <v>6</v>
      </c>
      <c r="B419" s="162">
        <v>0</v>
      </c>
      <c r="C419" s="162">
        <v>0</v>
      </c>
      <c r="D419" s="162">
        <v>0</v>
      </c>
      <c r="E419" s="162">
        <v>0</v>
      </c>
      <c r="F419" s="162">
        <v>0</v>
      </c>
      <c r="G419" s="162">
        <v>0</v>
      </c>
      <c r="H419" s="162">
        <v>0</v>
      </c>
      <c r="I419" s="162">
        <v>0</v>
      </c>
      <c r="J419" s="162">
        <v>0</v>
      </c>
      <c r="K419" s="163">
        <v>0</v>
      </c>
      <c r="L419" s="164"/>
    </row>
    <row r="420" spans="1:12" ht="51.75" thickBot="1" x14ac:dyDescent="0.3">
      <c r="A420" s="33" t="s">
        <v>13</v>
      </c>
      <c r="B420" s="162">
        <v>0</v>
      </c>
      <c r="C420" s="162">
        <v>0</v>
      </c>
      <c r="D420" s="162">
        <v>0</v>
      </c>
      <c r="E420" s="162">
        <v>0</v>
      </c>
      <c r="F420" s="162">
        <v>1680000</v>
      </c>
      <c r="G420" s="162">
        <v>7160000</v>
      </c>
      <c r="H420" s="162">
        <v>11815000</v>
      </c>
      <c r="I420" s="162">
        <v>14455000</v>
      </c>
      <c r="J420" s="162">
        <v>16205000</v>
      </c>
      <c r="K420" s="163">
        <v>5705000</v>
      </c>
      <c r="L420" s="164"/>
    </row>
    <row r="421" spans="1:12" ht="15.75" customHeight="1" thickBot="1" x14ac:dyDescent="0.3">
      <c r="A421" s="486" t="s">
        <v>131</v>
      </c>
      <c r="B421" s="487"/>
      <c r="C421" s="487"/>
      <c r="D421" s="487"/>
      <c r="E421" s="487"/>
      <c r="F421" s="487"/>
      <c r="G421" s="487"/>
      <c r="H421" s="487"/>
      <c r="I421" s="487"/>
      <c r="J421" s="487"/>
      <c r="K421" s="487"/>
      <c r="L421" s="488"/>
    </row>
    <row r="422" spans="1:12" x14ac:dyDescent="0.25">
      <c r="A422" s="32" t="s">
        <v>7</v>
      </c>
      <c r="B422" s="124">
        <f>SUM(B423:B427)</f>
        <v>0</v>
      </c>
      <c r="C422" s="124">
        <f t="shared" ref="C422:K422" si="82">SUM(C423:C427)</f>
        <v>0</v>
      </c>
      <c r="D422" s="124">
        <f t="shared" si="82"/>
        <v>0</v>
      </c>
      <c r="E422" s="124">
        <f t="shared" si="82"/>
        <v>0</v>
      </c>
      <c r="F422" s="124">
        <f t="shared" si="82"/>
        <v>150000</v>
      </c>
      <c r="G422" s="124">
        <f t="shared" si="82"/>
        <v>0</v>
      </c>
      <c r="H422" s="124">
        <f t="shared" si="82"/>
        <v>9987500</v>
      </c>
      <c r="I422" s="124">
        <f t="shared" si="82"/>
        <v>9987500</v>
      </c>
      <c r="J422" s="124">
        <f t="shared" si="82"/>
        <v>9987500</v>
      </c>
      <c r="K422" s="124">
        <f t="shared" si="82"/>
        <v>9987500</v>
      </c>
      <c r="L422" s="165"/>
    </row>
    <row r="423" spans="1:12" x14ac:dyDescent="0.25">
      <c r="A423" s="33" t="s">
        <v>8</v>
      </c>
      <c r="B423" s="162">
        <v>0</v>
      </c>
      <c r="C423" s="162">
        <v>0</v>
      </c>
      <c r="D423" s="162">
        <v>0</v>
      </c>
      <c r="E423" s="162">
        <v>0</v>
      </c>
      <c r="F423" s="162">
        <v>0</v>
      </c>
      <c r="G423" s="162">
        <v>0</v>
      </c>
      <c r="H423" s="162">
        <v>0</v>
      </c>
      <c r="I423" s="162">
        <v>0</v>
      </c>
      <c r="J423" s="162">
        <v>0</v>
      </c>
      <c r="K423" s="81">
        <v>0</v>
      </c>
      <c r="L423" s="164"/>
    </row>
    <row r="424" spans="1:12" x14ac:dyDescent="0.25">
      <c r="A424" s="33" t="s">
        <v>9</v>
      </c>
      <c r="B424" s="162">
        <v>0</v>
      </c>
      <c r="C424" s="162">
        <v>0</v>
      </c>
      <c r="D424" s="162">
        <v>0</v>
      </c>
      <c r="E424" s="162">
        <v>0</v>
      </c>
      <c r="F424" s="162">
        <v>150000</v>
      </c>
      <c r="G424" s="162">
        <v>0</v>
      </c>
      <c r="H424" s="162">
        <v>1762500</v>
      </c>
      <c r="I424" s="162">
        <v>1762500</v>
      </c>
      <c r="J424" s="162">
        <v>1762500</v>
      </c>
      <c r="K424" s="163">
        <v>1762500</v>
      </c>
      <c r="L424" s="164"/>
    </row>
    <row r="425" spans="1:12" ht="25.5" x14ac:dyDescent="0.25">
      <c r="A425" s="33" t="s">
        <v>10</v>
      </c>
      <c r="B425" s="162">
        <v>0</v>
      </c>
      <c r="C425" s="162">
        <v>0</v>
      </c>
      <c r="D425" s="162">
        <v>0</v>
      </c>
      <c r="E425" s="162">
        <v>0</v>
      </c>
      <c r="F425" s="162">
        <v>0</v>
      </c>
      <c r="G425" s="162">
        <v>0</v>
      </c>
      <c r="H425" s="162">
        <v>4112500</v>
      </c>
      <c r="I425" s="162">
        <v>4112500</v>
      </c>
      <c r="J425" s="162">
        <v>4112500</v>
      </c>
      <c r="K425" s="163">
        <v>4112500</v>
      </c>
      <c r="L425" s="164"/>
    </row>
    <row r="426" spans="1:12" ht="26.25" customHeight="1" x14ac:dyDescent="0.25">
      <c r="A426" s="33" t="s">
        <v>82</v>
      </c>
      <c r="B426" s="162">
        <v>0</v>
      </c>
      <c r="C426" s="162">
        <v>0</v>
      </c>
      <c r="D426" s="162">
        <v>0</v>
      </c>
      <c r="E426" s="162">
        <v>0</v>
      </c>
      <c r="F426" s="162">
        <v>0</v>
      </c>
      <c r="G426" s="162">
        <v>0</v>
      </c>
      <c r="H426" s="162">
        <v>0</v>
      </c>
      <c r="I426" s="162">
        <v>0</v>
      </c>
      <c r="J426" s="162">
        <v>0</v>
      </c>
      <c r="K426" s="162">
        <v>0</v>
      </c>
      <c r="L426" s="164"/>
    </row>
    <row r="427" spans="1:12" ht="25.5" x14ac:dyDescent="0.25">
      <c r="A427" s="35" t="s">
        <v>3</v>
      </c>
      <c r="B427" s="124">
        <f>SUM(B429:B430)</f>
        <v>0</v>
      </c>
      <c r="C427" s="124">
        <f t="shared" ref="C427:K427" si="83">SUM(C429:C430)</f>
        <v>0</v>
      </c>
      <c r="D427" s="124">
        <f t="shared" si="83"/>
        <v>0</v>
      </c>
      <c r="E427" s="124">
        <f t="shared" si="83"/>
        <v>0</v>
      </c>
      <c r="F427" s="124">
        <f t="shared" si="83"/>
        <v>0</v>
      </c>
      <c r="G427" s="124">
        <f t="shared" si="83"/>
        <v>0</v>
      </c>
      <c r="H427" s="124">
        <f t="shared" si="83"/>
        <v>4112500</v>
      </c>
      <c r="I427" s="124">
        <f t="shared" si="83"/>
        <v>4112500</v>
      </c>
      <c r="J427" s="124">
        <f t="shared" si="83"/>
        <v>4112500</v>
      </c>
      <c r="K427" s="124">
        <f t="shared" si="83"/>
        <v>4112500</v>
      </c>
      <c r="L427" s="164"/>
    </row>
    <row r="428" spans="1:12" x14ac:dyDescent="0.25">
      <c r="A428" s="33" t="s">
        <v>121</v>
      </c>
      <c r="B428" s="162"/>
      <c r="C428" s="162"/>
      <c r="D428" s="162"/>
      <c r="E428" s="162"/>
      <c r="F428" s="162"/>
      <c r="G428" s="162"/>
      <c r="H428" s="162"/>
      <c r="I428" s="162"/>
      <c r="J428" s="162"/>
      <c r="K428" s="163"/>
      <c r="L428" s="4"/>
    </row>
    <row r="429" spans="1:12" x14ac:dyDescent="0.25">
      <c r="A429" s="33" t="s">
        <v>6</v>
      </c>
      <c r="B429" s="162">
        <v>0</v>
      </c>
      <c r="C429" s="162">
        <v>0</v>
      </c>
      <c r="D429" s="162">
        <v>0</v>
      </c>
      <c r="E429" s="162">
        <v>0</v>
      </c>
      <c r="F429" s="162">
        <v>0</v>
      </c>
      <c r="G429" s="162">
        <v>0</v>
      </c>
      <c r="H429" s="162">
        <v>4112500</v>
      </c>
      <c r="I429" s="162">
        <v>4112500</v>
      </c>
      <c r="J429" s="162">
        <v>4112500</v>
      </c>
      <c r="K429" s="163">
        <v>4112500</v>
      </c>
      <c r="L429" s="4"/>
    </row>
    <row r="430" spans="1:12" ht="69" customHeight="1" thickBot="1" x14ac:dyDescent="0.3">
      <c r="A430" s="33" t="s">
        <v>13</v>
      </c>
      <c r="B430" s="162">
        <v>0</v>
      </c>
      <c r="C430" s="162">
        <v>0</v>
      </c>
      <c r="D430" s="162">
        <v>0</v>
      </c>
      <c r="E430" s="162">
        <v>0</v>
      </c>
      <c r="F430" s="162">
        <v>0</v>
      </c>
      <c r="G430" s="162">
        <v>0</v>
      </c>
      <c r="H430" s="162">
        <v>0</v>
      </c>
      <c r="I430" s="162">
        <v>0</v>
      </c>
      <c r="J430" s="162">
        <v>0</v>
      </c>
      <c r="K430" s="163">
        <v>0</v>
      </c>
      <c r="L430" s="4"/>
    </row>
    <row r="431" spans="1:12" ht="18.75" customHeight="1" thickBot="1" x14ac:dyDescent="0.3">
      <c r="A431" s="483" t="s">
        <v>79</v>
      </c>
      <c r="B431" s="484"/>
      <c r="C431" s="484"/>
      <c r="D431" s="484"/>
      <c r="E431" s="484"/>
      <c r="F431" s="484"/>
      <c r="G431" s="484"/>
      <c r="H431" s="484"/>
      <c r="I431" s="484"/>
      <c r="J431" s="484"/>
      <c r="K431" s="484"/>
      <c r="L431" s="485"/>
    </row>
    <row r="432" spans="1:12" x14ac:dyDescent="0.25">
      <c r="A432" s="3" t="s">
        <v>7</v>
      </c>
      <c r="B432" s="104">
        <f>SUM(B433:B437)</f>
        <v>0</v>
      </c>
      <c r="C432" s="104">
        <f t="shared" ref="C432:K432" si="84">SUM(C433:C437)</f>
        <v>0</v>
      </c>
      <c r="D432" s="104">
        <f t="shared" si="84"/>
        <v>0</v>
      </c>
      <c r="E432" s="104">
        <f t="shared" si="84"/>
        <v>0</v>
      </c>
      <c r="F432" s="104">
        <f t="shared" si="84"/>
        <v>0</v>
      </c>
      <c r="G432" s="104">
        <f t="shared" si="84"/>
        <v>0</v>
      </c>
      <c r="H432" s="104">
        <f t="shared" si="84"/>
        <v>7500000</v>
      </c>
      <c r="I432" s="104">
        <f t="shared" si="84"/>
        <v>17500000</v>
      </c>
      <c r="J432" s="104">
        <f t="shared" si="84"/>
        <v>20000000</v>
      </c>
      <c r="K432" s="104">
        <f t="shared" si="84"/>
        <v>5000000</v>
      </c>
      <c r="L432" s="63"/>
    </row>
    <row r="433" spans="1:12" x14ac:dyDescent="0.25">
      <c r="A433" s="1" t="s">
        <v>8</v>
      </c>
      <c r="B433" s="106">
        <v>0</v>
      </c>
      <c r="C433" s="106">
        <v>0</v>
      </c>
      <c r="D433" s="106">
        <v>0</v>
      </c>
      <c r="E433" s="106">
        <v>0</v>
      </c>
      <c r="F433" s="106">
        <v>0</v>
      </c>
      <c r="G433" s="106">
        <v>0</v>
      </c>
      <c r="H433" s="106">
        <v>0</v>
      </c>
      <c r="I433" s="106">
        <v>0</v>
      </c>
      <c r="J433" s="106">
        <v>0</v>
      </c>
      <c r="K433" s="107">
        <v>0</v>
      </c>
      <c r="L433" s="4"/>
    </row>
    <row r="434" spans="1:12" x14ac:dyDescent="0.25">
      <c r="A434" s="1" t="s">
        <v>9</v>
      </c>
      <c r="B434" s="106">
        <v>0</v>
      </c>
      <c r="C434" s="106">
        <v>0</v>
      </c>
      <c r="D434" s="106">
        <v>0</v>
      </c>
      <c r="E434" s="106">
        <v>0</v>
      </c>
      <c r="F434" s="106">
        <v>0</v>
      </c>
      <c r="G434" s="106">
        <v>0</v>
      </c>
      <c r="H434" s="106">
        <v>0</v>
      </c>
      <c r="I434" s="106">
        <v>0</v>
      </c>
      <c r="J434" s="106">
        <v>0</v>
      </c>
      <c r="K434" s="107">
        <v>0</v>
      </c>
      <c r="L434" s="4"/>
    </row>
    <row r="435" spans="1:12" ht="25.5" x14ac:dyDescent="0.25">
      <c r="A435" s="1" t="s">
        <v>10</v>
      </c>
      <c r="B435" s="106">
        <v>0</v>
      </c>
      <c r="C435" s="106">
        <v>0</v>
      </c>
      <c r="D435" s="106">
        <v>0</v>
      </c>
      <c r="E435" s="106">
        <v>0</v>
      </c>
      <c r="F435" s="106">
        <v>0</v>
      </c>
      <c r="G435" s="106">
        <v>0</v>
      </c>
      <c r="H435" s="106">
        <v>2250000</v>
      </c>
      <c r="I435" s="106">
        <v>5250000</v>
      </c>
      <c r="J435" s="106">
        <v>6000000</v>
      </c>
      <c r="K435" s="107">
        <v>1500000</v>
      </c>
      <c r="L435" s="4"/>
    </row>
    <row r="436" spans="1:12" ht="32.25" customHeight="1" x14ac:dyDescent="0.25">
      <c r="A436" s="1" t="s">
        <v>82</v>
      </c>
      <c r="B436" s="106">
        <v>0</v>
      </c>
      <c r="C436" s="106">
        <v>0</v>
      </c>
      <c r="D436" s="106">
        <v>0</v>
      </c>
      <c r="E436" s="106">
        <v>0</v>
      </c>
      <c r="F436" s="106">
        <v>0</v>
      </c>
      <c r="G436" s="106">
        <v>0</v>
      </c>
      <c r="H436" s="106">
        <v>0</v>
      </c>
      <c r="I436" s="106">
        <v>0</v>
      </c>
      <c r="J436" s="106">
        <v>0</v>
      </c>
      <c r="K436" s="106">
        <v>0</v>
      </c>
      <c r="L436" s="4"/>
    </row>
    <row r="437" spans="1:12" ht="25.5" x14ac:dyDescent="0.25">
      <c r="A437" s="2" t="s">
        <v>3</v>
      </c>
      <c r="B437" s="104">
        <f>SUM(B439:B440)</f>
        <v>0</v>
      </c>
      <c r="C437" s="104">
        <f t="shared" ref="C437:K437" si="85">SUM(C439:C440)</f>
        <v>0</v>
      </c>
      <c r="D437" s="104">
        <f t="shared" si="85"/>
        <v>0</v>
      </c>
      <c r="E437" s="104">
        <f t="shared" si="85"/>
        <v>0</v>
      </c>
      <c r="F437" s="104">
        <f t="shared" si="85"/>
        <v>0</v>
      </c>
      <c r="G437" s="104">
        <f t="shared" si="85"/>
        <v>0</v>
      </c>
      <c r="H437" s="104">
        <f t="shared" si="85"/>
        <v>5250000</v>
      </c>
      <c r="I437" s="104">
        <f t="shared" si="85"/>
        <v>12250000</v>
      </c>
      <c r="J437" s="104">
        <f t="shared" si="85"/>
        <v>14000000</v>
      </c>
      <c r="K437" s="104">
        <f t="shared" si="85"/>
        <v>3500000</v>
      </c>
      <c r="L437" s="4"/>
    </row>
    <row r="438" spans="1:12" x14ac:dyDescent="0.25">
      <c r="A438" s="1" t="s">
        <v>121</v>
      </c>
      <c r="B438" s="106"/>
      <c r="C438" s="106"/>
      <c r="D438" s="106"/>
      <c r="E438" s="106"/>
      <c r="F438" s="106"/>
      <c r="G438" s="106"/>
      <c r="H438" s="106"/>
      <c r="I438" s="106"/>
      <c r="J438" s="106"/>
      <c r="K438" s="107"/>
      <c r="L438" s="4"/>
    </row>
    <row r="439" spans="1:12" x14ac:dyDescent="0.25">
      <c r="A439" s="1" t="s">
        <v>6</v>
      </c>
      <c r="B439" s="106">
        <v>0</v>
      </c>
      <c r="C439" s="106">
        <v>0</v>
      </c>
      <c r="D439" s="106">
        <v>0</v>
      </c>
      <c r="E439" s="106">
        <v>0</v>
      </c>
      <c r="F439" s="106">
        <v>0</v>
      </c>
      <c r="G439" s="106">
        <v>0</v>
      </c>
      <c r="H439" s="106">
        <v>0</v>
      </c>
      <c r="I439" s="106">
        <v>0</v>
      </c>
      <c r="J439" s="106">
        <v>0</v>
      </c>
      <c r="K439" s="107">
        <v>0</v>
      </c>
      <c r="L439" s="4"/>
    </row>
    <row r="440" spans="1:12" ht="66.75" customHeight="1" thickBot="1" x14ac:dyDescent="0.3">
      <c r="A440" s="1" t="s">
        <v>13</v>
      </c>
      <c r="B440" s="106">
        <v>0</v>
      </c>
      <c r="C440" s="106">
        <v>0</v>
      </c>
      <c r="D440" s="106">
        <v>0</v>
      </c>
      <c r="E440" s="106">
        <v>0</v>
      </c>
      <c r="F440" s="106">
        <v>0</v>
      </c>
      <c r="G440" s="106">
        <v>0</v>
      </c>
      <c r="H440" s="106">
        <v>5250000</v>
      </c>
      <c r="I440" s="106">
        <v>12250000</v>
      </c>
      <c r="J440" s="106">
        <v>14000000</v>
      </c>
      <c r="K440" s="107">
        <v>3500000</v>
      </c>
      <c r="L440" s="4"/>
    </row>
    <row r="441" spans="1:12" ht="19.5" customHeight="1" thickBot="1" x14ac:dyDescent="0.3">
      <c r="A441" s="483" t="s">
        <v>80</v>
      </c>
      <c r="B441" s="484"/>
      <c r="C441" s="484"/>
      <c r="D441" s="484"/>
      <c r="E441" s="484"/>
      <c r="F441" s="484"/>
      <c r="G441" s="484"/>
      <c r="H441" s="484"/>
      <c r="I441" s="484"/>
      <c r="J441" s="484"/>
      <c r="K441" s="484"/>
      <c r="L441" s="485"/>
    </row>
    <row r="442" spans="1:12" x14ac:dyDescent="0.25">
      <c r="A442" s="32" t="s">
        <v>7</v>
      </c>
      <c r="B442" s="124">
        <f>SUM(B443:B447)</f>
        <v>0</v>
      </c>
      <c r="C442" s="124">
        <f t="shared" ref="C442:K442" si="86">SUM(C443:C447)</f>
        <v>0</v>
      </c>
      <c r="D442" s="124">
        <f t="shared" si="86"/>
        <v>0</v>
      </c>
      <c r="E442" s="124">
        <f t="shared" si="86"/>
        <v>0</v>
      </c>
      <c r="F442" s="124">
        <f t="shared" si="86"/>
        <v>3000000</v>
      </c>
      <c r="G442" s="124">
        <f t="shared" si="86"/>
        <v>2000000</v>
      </c>
      <c r="H442" s="124">
        <f t="shared" si="86"/>
        <v>25725000</v>
      </c>
      <c r="I442" s="124">
        <f t="shared" si="86"/>
        <v>48310000</v>
      </c>
      <c r="J442" s="124">
        <f t="shared" si="86"/>
        <v>40615000</v>
      </c>
      <c r="K442" s="124">
        <f t="shared" si="86"/>
        <v>13450000</v>
      </c>
      <c r="L442" s="165"/>
    </row>
    <row r="443" spans="1:12" x14ac:dyDescent="0.25">
      <c r="A443" s="33" t="s">
        <v>8</v>
      </c>
      <c r="B443" s="162">
        <v>0</v>
      </c>
      <c r="C443" s="162">
        <v>0</v>
      </c>
      <c r="D443" s="162">
        <v>0</v>
      </c>
      <c r="E443" s="162">
        <v>0</v>
      </c>
      <c r="F443" s="162">
        <v>0</v>
      </c>
      <c r="G443" s="162">
        <v>0</v>
      </c>
      <c r="H443" s="162">
        <v>0</v>
      </c>
      <c r="I443" s="162">
        <v>0</v>
      </c>
      <c r="J443" s="162">
        <v>0</v>
      </c>
      <c r="K443" s="163">
        <v>0</v>
      </c>
      <c r="L443" s="164"/>
    </row>
    <row r="444" spans="1:12" x14ac:dyDescent="0.25">
      <c r="A444" s="33" t="s">
        <v>9</v>
      </c>
      <c r="B444" s="162">
        <v>0</v>
      </c>
      <c r="C444" s="162">
        <v>0</v>
      </c>
      <c r="D444" s="162">
        <v>0</v>
      </c>
      <c r="E444" s="162">
        <v>0</v>
      </c>
      <c r="F444" s="162">
        <v>0</v>
      </c>
      <c r="G444" s="162">
        <v>0</v>
      </c>
      <c r="H444" s="162">
        <v>0</v>
      </c>
      <c r="I444" s="162">
        <v>0</v>
      </c>
      <c r="J444" s="162">
        <v>0</v>
      </c>
      <c r="K444" s="163">
        <v>0</v>
      </c>
      <c r="L444" s="164"/>
    </row>
    <row r="445" spans="1:12" ht="25.5" x14ac:dyDescent="0.25">
      <c r="A445" s="33" t="s">
        <v>10</v>
      </c>
      <c r="B445" s="162">
        <v>0</v>
      </c>
      <c r="C445" s="162">
        <v>0</v>
      </c>
      <c r="D445" s="162">
        <v>0</v>
      </c>
      <c r="E445" s="162">
        <v>0</v>
      </c>
      <c r="F445" s="162">
        <v>900000</v>
      </c>
      <c r="G445" s="162">
        <v>600000</v>
      </c>
      <c r="H445" s="162">
        <v>8610000</v>
      </c>
      <c r="I445" s="162">
        <v>16635000</v>
      </c>
      <c r="J445" s="162">
        <v>12720000</v>
      </c>
      <c r="K445" s="163">
        <v>4035000</v>
      </c>
      <c r="L445" s="164"/>
    </row>
    <row r="446" spans="1:12" ht="31.5" customHeight="1" x14ac:dyDescent="0.25">
      <c r="A446" s="33" t="s">
        <v>82</v>
      </c>
      <c r="B446" s="162">
        <v>0</v>
      </c>
      <c r="C446" s="162">
        <v>0</v>
      </c>
      <c r="D446" s="162">
        <v>0</v>
      </c>
      <c r="E446" s="162">
        <v>0</v>
      </c>
      <c r="F446" s="162">
        <v>0</v>
      </c>
      <c r="G446" s="162">
        <v>0</v>
      </c>
      <c r="H446" s="162">
        <v>0</v>
      </c>
      <c r="I446" s="162">
        <v>0</v>
      </c>
      <c r="J446" s="162">
        <v>0</v>
      </c>
      <c r="K446" s="162">
        <v>0</v>
      </c>
      <c r="L446" s="164"/>
    </row>
    <row r="447" spans="1:12" ht="25.5" x14ac:dyDescent="0.25">
      <c r="A447" s="35" t="s">
        <v>3</v>
      </c>
      <c r="B447" s="124">
        <f>SUM(B449:B450)</f>
        <v>0</v>
      </c>
      <c r="C447" s="124">
        <f t="shared" ref="C447:K447" si="87">SUM(C449:C450)</f>
        <v>0</v>
      </c>
      <c r="D447" s="124">
        <f t="shared" si="87"/>
        <v>0</v>
      </c>
      <c r="E447" s="124">
        <f t="shared" si="87"/>
        <v>0</v>
      </c>
      <c r="F447" s="124">
        <f t="shared" si="87"/>
        <v>2100000</v>
      </c>
      <c r="G447" s="124">
        <f t="shared" si="87"/>
        <v>1400000</v>
      </c>
      <c r="H447" s="124">
        <f t="shared" si="87"/>
        <v>17115000</v>
      </c>
      <c r="I447" s="124">
        <f t="shared" si="87"/>
        <v>31675000</v>
      </c>
      <c r="J447" s="124">
        <f t="shared" si="87"/>
        <v>27895000</v>
      </c>
      <c r="K447" s="124">
        <f t="shared" si="87"/>
        <v>9415000</v>
      </c>
      <c r="L447" s="164"/>
    </row>
    <row r="448" spans="1:12" x14ac:dyDescent="0.25">
      <c r="A448" s="33" t="s">
        <v>121</v>
      </c>
      <c r="B448" s="162"/>
      <c r="C448" s="162"/>
      <c r="D448" s="162"/>
      <c r="E448" s="162"/>
      <c r="F448" s="162"/>
      <c r="G448" s="162"/>
      <c r="H448" s="162"/>
      <c r="I448" s="162"/>
      <c r="J448" s="162"/>
      <c r="K448" s="163"/>
      <c r="L448" s="164"/>
    </row>
    <row r="449" spans="1:12" x14ac:dyDescent="0.25">
      <c r="A449" s="33" t="s">
        <v>6</v>
      </c>
      <c r="B449" s="162">
        <v>0</v>
      </c>
      <c r="C449" s="162">
        <v>0</v>
      </c>
      <c r="D449" s="162">
        <v>0</v>
      </c>
      <c r="E449" s="162">
        <v>0</v>
      </c>
      <c r="F449" s="162">
        <v>0</v>
      </c>
      <c r="G449" s="162">
        <v>0</v>
      </c>
      <c r="H449" s="162">
        <v>0</v>
      </c>
      <c r="I449" s="162">
        <v>0</v>
      </c>
      <c r="J449" s="162">
        <v>0</v>
      </c>
      <c r="K449" s="163">
        <v>0</v>
      </c>
      <c r="L449" s="164"/>
    </row>
    <row r="450" spans="1:12" ht="70.5" customHeight="1" thickBot="1" x14ac:dyDescent="0.3">
      <c r="A450" s="33" t="s">
        <v>13</v>
      </c>
      <c r="B450" s="162">
        <v>0</v>
      </c>
      <c r="C450" s="162">
        <v>0</v>
      </c>
      <c r="D450" s="162">
        <v>0</v>
      </c>
      <c r="E450" s="162">
        <v>0</v>
      </c>
      <c r="F450" s="162">
        <v>2100000</v>
      </c>
      <c r="G450" s="162">
        <v>1400000</v>
      </c>
      <c r="H450" s="162">
        <v>17115000</v>
      </c>
      <c r="I450" s="162">
        <v>31675000</v>
      </c>
      <c r="J450" s="162">
        <v>27895000</v>
      </c>
      <c r="K450" s="163">
        <v>9415000</v>
      </c>
      <c r="L450" s="164"/>
    </row>
    <row r="451" spans="1:12" ht="15.75" customHeight="1" thickBot="1" x14ac:dyDescent="0.3">
      <c r="A451" s="486" t="s">
        <v>81</v>
      </c>
      <c r="B451" s="487"/>
      <c r="C451" s="487"/>
      <c r="D451" s="487"/>
      <c r="E451" s="487"/>
      <c r="F451" s="487"/>
      <c r="G451" s="487"/>
      <c r="H451" s="487"/>
      <c r="I451" s="487"/>
      <c r="J451" s="487"/>
      <c r="K451" s="487"/>
      <c r="L451" s="488"/>
    </row>
    <row r="452" spans="1:12" x14ac:dyDescent="0.25">
      <c r="A452" s="32" t="s">
        <v>7</v>
      </c>
      <c r="B452" s="124">
        <f>SUM(B453:B457)</f>
        <v>0</v>
      </c>
      <c r="C452" s="124">
        <f t="shared" ref="C452:K452" si="88">SUM(C453:C457)</f>
        <v>13650</v>
      </c>
      <c r="D452" s="124">
        <f t="shared" si="88"/>
        <v>0</v>
      </c>
      <c r="E452" s="124">
        <f t="shared" si="88"/>
        <v>72000</v>
      </c>
      <c r="F452" s="124">
        <f t="shared" si="88"/>
        <v>144000</v>
      </c>
      <c r="G452" s="124">
        <f t="shared" si="88"/>
        <v>1245000</v>
      </c>
      <c r="H452" s="124">
        <f t="shared" si="88"/>
        <v>1000000</v>
      </c>
      <c r="I452" s="124">
        <f t="shared" si="88"/>
        <v>0</v>
      </c>
      <c r="J452" s="124">
        <f t="shared" si="88"/>
        <v>0</v>
      </c>
      <c r="K452" s="124">
        <f t="shared" si="88"/>
        <v>0</v>
      </c>
      <c r="L452" s="165"/>
    </row>
    <row r="453" spans="1:12" x14ac:dyDescent="0.25">
      <c r="A453" s="33" t="s">
        <v>8</v>
      </c>
      <c r="B453" s="162">
        <v>0</v>
      </c>
      <c r="C453" s="162">
        <v>13650</v>
      </c>
      <c r="D453" s="162">
        <v>0</v>
      </c>
      <c r="E453" s="162">
        <v>72000</v>
      </c>
      <c r="F453" s="162">
        <v>144000</v>
      </c>
      <c r="G453" s="162">
        <v>245000</v>
      </c>
      <c r="H453" s="162">
        <v>0</v>
      </c>
      <c r="I453" s="162">
        <v>0</v>
      </c>
      <c r="J453" s="162">
        <v>0</v>
      </c>
      <c r="K453" s="163">
        <v>0</v>
      </c>
      <c r="L453" s="164"/>
    </row>
    <row r="454" spans="1:12" x14ac:dyDescent="0.25">
      <c r="A454" s="33" t="s">
        <v>9</v>
      </c>
      <c r="B454" s="162">
        <v>0</v>
      </c>
      <c r="C454" s="162">
        <v>0</v>
      </c>
      <c r="D454" s="162">
        <v>0</v>
      </c>
      <c r="E454" s="162">
        <v>0</v>
      </c>
      <c r="F454" s="162">
        <v>0</v>
      </c>
      <c r="G454" s="162">
        <v>0</v>
      </c>
      <c r="H454" s="162">
        <v>0</v>
      </c>
      <c r="I454" s="162">
        <v>0</v>
      </c>
      <c r="J454" s="162">
        <v>0</v>
      </c>
      <c r="K454" s="163">
        <v>0</v>
      </c>
      <c r="L454" s="164"/>
    </row>
    <row r="455" spans="1:12" ht="25.5" x14ac:dyDescent="0.25">
      <c r="A455" s="33" t="s">
        <v>10</v>
      </c>
      <c r="B455" s="162">
        <v>0</v>
      </c>
      <c r="C455" s="162">
        <v>0</v>
      </c>
      <c r="D455" s="162">
        <v>0</v>
      </c>
      <c r="E455" s="162">
        <v>0</v>
      </c>
      <c r="F455" s="162">
        <v>0</v>
      </c>
      <c r="G455" s="162">
        <v>0</v>
      </c>
      <c r="H455" s="162">
        <v>0</v>
      </c>
      <c r="I455" s="162">
        <v>0</v>
      </c>
      <c r="J455" s="162">
        <v>0</v>
      </c>
      <c r="K455" s="163">
        <v>0</v>
      </c>
      <c r="L455" s="164"/>
    </row>
    <row r="456" spans="1:12" ht="30.75" customHeight="1" x14ac:dyDescent="0.25">
      <c r="A456" s="33" t="s">
        <v>82</v>
      </c>
      <c r="B456" s="162">
        <v>0</v>
      </c>
      <c r="C456" s="162">
        <v>0</v>
      </c>
      <c r="D456" s="162">
        <v>0</v>
      </c>
      <c r="E456" s="162">
        <v>0</v>
      </c>
      <c r="F456" s="162">
        <v>0</v>
      </c>
      <c r="G456" s="162">
        <v>0</v>
      </c>
      <c r="H456" s="162">
        <v>0</v>
      </c>
      <c r="I456" s="162">
        <v>0</v>
      </c>
      <c r="J456" s="162">
        <v>0</v>
      </c>
      <c r="K456" s="162">
        <v>0</v>
      </c>
      <c r="L456" s="164"/>
    </row>
    <row r="457" spans="1:12" ht="25.5" x14ac:dyDescent="0.25">
      <c r="A457" s="35" t="s">
        <v>3</v>
      </c>
      <c r="B457" s="124">
        <f>SUM(B459:B460)</f>
        <v>0</v>
      </c>
      <c r="C457" s="124">
        <f t="shared" ref="C457:K457" si="89">SUM(C459:C460)</f>
        <v>0</v>
      </c>
      <c r="D457" s="124">
        <f t="shared" si="89"/>
        <v>0</v>
      </c>
      <c r="E457" s="124">
        <f t="shared" si="89"/>
        <v>0</v>
      </c>
      <c r="F457" s="124">
        <f t="shared" si="89"/>
        <v>0</v>
      </c>
      <c r="G457" s="124">
        <f t="shared" si="89"/>
        <v>1000000</v>
      </c>
      <c r="H457" s="124">
        <f t="shared" si="89"/>
        <v>1000000</v>
      </c>
      <c r="I457" s="124">
        <f t="shared" si="89"/>
        <v>0</v>
      </c>
      <c r="J457" s="124">
        <f t="shared" si="89"/>
        <v>0</v>
      </c>
      <c r="K457" s="124">
        <f t="shared" si="89"/>
        <v>0</v>
      </c>
      <c r="L457" s="164"/>
    </row>
    <row r="458" spans="1:12" x14ac:dyDescent="0.25">
      <c r="A458" s="33" t="s">
        <v>121</v>
      </c>
      <c r="B458" s="162"/>
      <c r="C458" s="162"/>
      <c r="D458" s="162"/>
      <c r="E458" s="162"/>
      <c r="F458" s="162"/>
      <c r="G458" s="162"/>
      <c r="H458" s="162"/>
      <c r="I458" s="162"/>
      <c r="J458" s="162"/>
      <c r="K458" s="163"/>
      <c r="L458" s="4"/>
    </row>
    <row r="459" spans="1:12" x14ac:dyDescent="0.25">
      <c r="A459" s="33" t="s">
        <v>6</v>
      </c>
      <c r="B459" s="162">
        <v>0</v>
      </c>
      <c r="C459" s="162">
        <v>0</v>
      </c>
      <c r="D459" s="162">
        <v>0</v>
      </c>
      <c r="E459" s="162">
        <v>0</v>
      </c>
      <c r="F459" s="162">
        <v>0</v>
      </c>
      <c r="G459" s="162">
        <v>0</v>
      </c>
      <c r="H459" s="162">
        <v>0</v>
      </c>
      <c r="I459" s="162">
        <v>0</v>
      </c>
      <c r="J459" s="162">
        <v>0</v>
      </c>
      <c r="K459" s="163">
        <v>0</v>
      </c>
      <c r="L459" s="4"/>
    </row>
    <row r="460" spans="1:12" ht="51.75" thickBot="1" x14ac:dyDescent="0.3">
      <c r="A460" s="33" t="s">
        <v>13</v>
      </c>
      <c r="B460" s="162">
        <v>0</v>
      </c>
      <c r="C460" s="162">
        <v>0</v>
      </c>
      <c r="D460" s="162">
        <v>0</v>
      </c>
      <c r="E460" s="162">
        <v>0</v>
      </c>
      <c r="F460" s="162">
        <v>0</v>
      </c>
      <c r="G460" s="162">
        <v>1000000</v>
      </c>
      <c r="H460" s="162">
        <v>1000000</v>
      </c>
      <c r="I460" s="162">
        <v>0</v>
      </c>
      <c r="J460" s="162">
        <v>0</v>
      </c>
      <c r="K460" s="163">
        <v>0</v>
      </c>
      <c r="L460" s="4"/>
    </row>
    <row r="461" spans="1:12" ht="23.25" customHeight="1" thickBot="1" x14ac:dyDescent="0.3">
      <c r="A461" s="475" t="s">
        <v>54</v>
      </c>
      <c r="B461" s="476"/>
      <c r="C461" s="476"/>
      <c r="D461" s="476"/>
      <c r="E461" s="476"/>
      <c r="F461" s="476"/>
      <c r="G461" s="476"/>
      <c r="H461" s="476"/>
      <c r="I461" s="476"/>
      <c r="J461" s="476"/>
      <c r="K461" s="476"/>
      <c r="L461" s="477"/>
    </row>
    <row r="462" spans="1:12" x14ac:dyDescent="0.25">
      <c r="A462" s="8" t="s">
        <v>7</v>
      </c>
      <c r="B462" s="90">
        <f>B473+B483+B493+B504+B514+B525+B535+B545+B555+B566+B576+B587+B597+B607+B617+B638+B648+B659+B627</f>
        <v>4726573</v>
      </c>
      <c r="C462" s="90">
        <f t="shared" ref="C462:K462" si="90">C473+C483+C493+C504+C514+C525+C535+C545+C555+C566+C576+C587+C597+C607+C617+C638+C648+C659+C627</f>
        <v>10737430</v>
      </c>
      <c r="D462" s="90">
        <f t="shared" si="90"/>
        <v>137890725</v>
      </c>
      <c r="E462" s="90">
        <f t="shared" si="90"/>
        <v>47620778.714285709</v>
      </c>
      <c r="F462" s="90">
        <f t="shared" si="90"/>
        <v>25131940.714285709</v>
      </c>
      <c r="G462" s="90">
        <f t="shared" si="90"/>
        <v>83269428.714285702</v>
      </c>
      <c r="H462" s="90">
        <f t="shared" si="90"/>
        <v>129435162.7142857</v>
      </c>
      <c r="I462" s="90">
        <f t="shared" si="90"/>
        <v>127692021.7142857</v>
      </c>
      <c r="J462" s="90">
        <f t="shared" si="90"/>
        <v>151314082.7142857</v>
      </c>
      <c r="K462" s="90">
        <f t="shared" si="90"/>
        <v>142817976.7142857</v>
      </c>
      <c r="L462" s="9"/>
    </row>
    <row r="463" spans="1:12" x14ac:dyDescent="0.25">
      <c r="A463" s="10" t="s">
        <v>8</v>
      </c>
      <c r="B463" s="152">
        <f t="shared" ref="B463:K463" si="91">B474+B484+B494+B505+B515+B526+B536+B546+B556+B567+B577+B588+B598+B608+B618+B639+B649+B660</f>
        <v>0</v>
      </c>
      <c r="C463" s="152">
        <f t="shared" si="91"/>
        <v>0</v>
      </c>
      <c r="D463" s="152">
        <f t="shared" si="91"/>
        <v>0</v>
      </c>
      <c r="E463" s="152">
        <f t="shared" si="91"/>
        <v>0</v>
      </c>
      <c r="F463" s="152">
        <f t="shared" si="91"/>
        <v>0</v>
      </c>
      <c r="G463" s="152">
        <f t="shared" si="91"/>
        <v>0</v>
      </c>
      <c r="H463" s="152">
        <f t="shared" si="91"/>
        <v>0</v>
      </c>
      <c r="I463" s="152">
        <f t="shared" si="91"/>
        <v>0</v>
      </c>
      <c r="J463" s="152">
        <f t="shared" si="91"/>
        <v>0</v>
      </c>
      <c r="K463" s="152">
        <f t="shared" si="91"/>
        <v>0</v>
      </c>
      <c r="L463" s="11"/>
    </row>
    <row r="464" spans="1:12" x14ac:dyDescent="0.25">
      <c r="A464" s="10" t="s">
        <v>9</v>
      </c>
      <c r="B464" s="152">
        <f t="shared" ref="B464:K464" si="92">B475+B485+B495+B506+B516+B527+B537+B547+B557+B568+B578+B589+B599+B609+B619+B640+B650+B661</f>
        <v>2406408</v>
      </c>
      <c r="C464" s="152">
        <f t="shared" si="92"/>
        <v>2700000</v>
      </c>
      <c r="D464" s="152">
        <f t="shared" si="92"/>
        <v>3250000</v>
      </c>
      <c r="E464" s="152">
        <f t="shared" si="92"/>
        <v>2700000</v>
      </c>
      <c r="F464" s="152">
        <f t="shared" si="92"/>
        <v>3250000</v>
      </c>
      <c r="G464" s="152">
        <f t="shared" si="92"/>
        <v>5750000</v>
      </c>
      <c r="H464" s="152">
        <f t="shared" si="92"/>
        <v>5800000</v>
      </c>
      <c r="I464" s="152">
        <f t="shared" si="92"/>
        <v>6800000</v>
      </c>
      <c r="J464" s="152">
        <f t="shared" si="92"/>
        <v>8800000</v>
      </c>
      <c r="K464" s="152">
        <f t="shared" si="92"/>
        <v>8800000</v>
      </c>
      <c r="L464" s="11"/>
    </row>
    <row r="465" spans="1:12" ht="25.5" x14ac:dyDescent="0.25">
      <c r="A465" s="10" t="s">
        <v>10</v>
      </c>
      <c r="B465" s="152">
        <f t="shared" ref="B465:K465" si="93">B476+B486+B496+B507+B517+B528+B538+B548+B558+B569+B579+B590+B600+B610+B620+B641+B651+B662</f>
        <v>0</v>
      </c>
      <c r="C465" s="152">
        <f t="shared" si="93"/>
        <v>5902400</v>
      </c>
      <c r="D465" s="152">
        <f t="shared" si="93"/>
        <v>125923040</v>
      </c>
      <c r="E465" s="152">
        <f t="shared" si="93"/>
        <v>37335000</v>
      </c>
      <c r="F465" s="152">
        <f t="shared" si="93"/>
        <v>5999000</v>
      </c>
      <c r="G465" s="152">
        <f t="shared" si="93"/>
        <v>0</v>
      </c>
      <c r="H465" s="152">
        <f t="shared" si="93"/>
        <v>88334609</v>
      </c>
      <c r="I465" s="152">
        <f t="shared" si="93"/>
        <v>63595000</v>
      </c>
      <c r="J465" s="152">
        <f t="shared" si="93"/>
        <v>46150000</v>
      </c>
      <c r="K465" s="152">
        <f t="shared" si="93"/>
        <v>37800000</v>
      </c>
      <c r="L465" s="11"/>
    </row>
    <row r="466" spans="1:12" ht="27.75" customHeight="1" x14ac:dyDescent="0.25">
      <c r="A466" s="10" t="s">
        <v>82</v>
      </c>
      <c r="B466" s="152">
        <f t="shared" ref="B466:K466" si="94">B477+B487+B497+B508+B518+B529+B539+B549+B559+B570+B580+B591+B601+B611+B621+B642+B652+B663</f>
        <v>0</v>
      </c>
      <c r="C466" s="152">
        <f t="shared" si="94"/>
        <v>0</v>
      </c>
      <c r="D466" s="152">
        <f t="shared" si="94"/>
        <v>0</v>
      </c>
      <c r="E466" s="152">
        <f t="shared" si="94"/>
        <v>0</v>
      </c>
      <c r="F466" s="152">
        <f t="shared" si="94"/>
        <v>0</v>
      </c>
      <c r="G466" s="152">
        <f t="shared" si="94"/>
        <v>13300000</v>
      </c>
      <c r="H466" s="152">
        <f t="shared" si="94"/>
        <v>3125000</v>
      </c>
      <c r="I466" s="152">
        <f t="shared" si="94"/>
        <v>11625000</v>
      </c>
      <c r="J466" s="152">
        <f t="shared" si="94"/>
        <v>20250000</v>
      </c>
      <c r="K466" s="152">
        <f t="shared" si="94"/>
        <v>20250000</v>
      </c>
      <c r="L466" s="11"/>
    </row>
    <row r="467" spans="1:12" ht="25.5" x14ac:dyDescent="0.25">
      <c r="A467" s="12" t="s">
        <v>3</v>
      </c>
      <c r="B467" s="90">
        <f t="shared" ref="B467:K467" si="95">B478+B488+B498+B509+B519+B530+B540+B550+B560+B571+B581+B592+B602+B612+B622+B643+B653+B664</f>
        <v>2320165</v>
      </c>
      <c r="C467" s="90">
        <f t="shared" si="95"/>
        <v>2135030</v>
      </c>
      <c r="D467" s="90">
        <f t="shared" si="95"/>
        <v>8717685</v>
      </c>
      <c r="E467" s="90">
        <f t="shared" si="95"/>
        <v>6485778.7142857099</v>
      </c>
      <c r="F467" s="90">
        <f t="shared" si="95"/>
        <v>14882940.714285709</v>
      </c>
      <c r="G467" s="90">
        <f t="shared" si="95"/>
        <v>63519428.714285709</v>
      </c>
      <c r="H467" s="90">
        <f t="shared" si="95"/>
        <v>32175553.714285709</v>
      </c>
      <c r="I467" s="90">
        <f t="shared" si="95"/>
        <v>45672021.714285709</v>
      </c>
      <c r="J467" s="90">
        <f t="shared" si="95"/>
        <v>76114082.714285702</v>
      </c>
      <c r="K467" s="90">
        <f t="shared" si="95"/>
        <v>75967976.714285702</v>
      </c>
      <c r="L467" s="11"/>
    </row>
    <row r="468" spans="1:12" x14ac:dyDescent="0.25">
      <c r="A468" s="10" t="s">
        <v>121</v>
      </c>
      <c r="B468" s="90"/>
      <c r="C468" s="90"/>
      <c r="D468" s="90"/>
      <c r="E468" s="90"/>
      <c r="F468" s="90"/>
      <c r="G468" s="90"/>
      <c r="H468" s="90"/>
      <c r="I468" s="90"/>
      <c r="J468" s="90"/>
      <c r="K468" s="90"/>
      <c r="L468" s="11"/>
    </row>
    <row r="469" spans="1:12" x14ac:dyDescent="0.25">
      <c r="A469" s="10" t="s">
        <v>6</v>
      </c>
      <c r="B469" s="152">
        <f t="shared" ref="B469:K469" si="96">B480+B490+B500+B511+B521+B532+B542+B552+B562+B573+B583+B594+B604+B614+B624+B645+B655+B666</f>
        <v>643965</v>
      </c>
      <c r="C469" s="152">
        <f t="shared" si="96"/>
        <v>690030</v>
      </c>
      <c r="D469" s="152">
        <f t="shared" si="96"/>
        <v>8717685</v>
      </c>
      <c r="E469" s="152">
        <f t="shared" si="96"/>
        <v>3161611</v>
      </c>
      <c r="F469" s="152">
        <f t="shared" si="96"/>
        <v>11558773</v>
      </c>
      <c r="G469" s="152">
        <f t="shared" si="96"/>
        <v>17295261</v>
      </c>
      <c r="H469" s="152">
        <f t="shared" si="96"/>
        <v>18476386</v>
      </c>
      <c r="I469" s="152">
        <f t="shared" si="96"/>
        <v>6472854</v>
      </c>
      <c r="J469" s="152">
        <f t="shared" si="96"/>
        <v>11039915</v>
      </c>
      <c r="K469" s="152">
        <f t="shared" si="96"/>
        <v>10893809</v>
      </c>
      <c r="L469" s="11"/>
    </row>
    <row r="470" spans="1:12" ht="58.5" customHeight="1" thickBot="1" x14ac:dyDescent="0.3">
      <c r="A470" s="10" t="s">
        <v>13</v>
      </c>
      <c r="B470" s="152">
        <f t="shared" ref="B470:K470" si="97">B481+B491+B501+B512+B522+B533+B543+B553+B563+B574+B584+B595+B605+B615+B625+B646+B656+B667</f>
        <v>1676200</v>
      </c>
      <c r="C470" s="152">
        <f t="shared" si="97"/>
        <v>1445000</v>
      </c>
      <c r="D470" s="152">
        <f t="shared" si="97"/>
        <v>0</v>
      </c>
      <c r="E470" s="152">
        <f t="shared" si="97"/>
        <v>3324167.7142857099</v>
      </c>
      <c r="F470" s="152">
        <f t="shared" si="97"/>
        <v>3324167.7142857099</v>
      </c>
      <c r="G470" s="152">
        <f t="shared" si="97"/>
        <v>46224167.714285709</v>
      </c>
      <c r="H470" s="152">
        <f t="shared" si="97"/>
        <v>13699167.714285709</v>
      </c>
      <c r="I470" s="152">
        <f t="shared" si="97"/>
        <v>39199167.714285709</v>
      </c>
      <c r="J470" s="152">
        <f t="shared" si="97"/>
        <v>65074167.714285709</v>
      </c>
      <c r="K470" s="152">
        <f t="shared" si="97"/>
        <v>65074167.714285709</v>
      </c>
      <c r="L470" s="11"/>
    </row>
    <row r="471" spans="1:12" ht="15.75" thickBot="1" x14ac:dyDescent="0.3">
      <c r="A471" s="483" t="s">
        <v>58</v>
      </c>
      <c r="B471" s="484"/>
      <c r="C471" s="484"/>
      <c r="D471" s="484"/>
      <c r="E471" s="484"/>
      <c r="F471" s="484"/>
      <c r="G471" s="484"/>
      <c r="H471" s="484"/>
      <c r="I471" s="484"/>
      <c r="J471" s="484"/>
      <c r="K471" s="484"/>
      <c r="L471" s="485"/>
    </row>
    <row r="472" spans="1:12" ht="15.75" customHeight="1" thickBot="1" x14ac:dyDescent="0.3">
      <c r="A472" s="483" t="s">
        <v>36</v>
      </c>
      <c r="B472" s="484"/>
      <c r="C472" s="484"/>
      <c r="D472" s="484"/>
      <c r="E472" s="484"/>
      <c r="F472" s="484"/>
      <c r="G472" s="484"/>
      <c r="H472" s="484"/>
      <c r="I472" s="484"/>
      <c r="J472" s="484"/>
      <c r="K472" s="484"/>
      <c r="L472" s="485"/>
    </row>
    <row r="473" spans="1:12" x14ac:dyDescent="0.25">
      <c r="A473" s="3" t="s">
        <v>7</v>
      </c>
      <c r="B473" s="43">
        <f>B474+B475+B476+B478</f>
        <v>2406408</v>
      </c>
      <c r="C473" s="43">
        <f t="shared" ref="C473:K473" si="98">C474+C475+C476+C478</f>
        <v>2500000</v>
      </c>
      <c r="D473" s="43">
        <f t="shared" si="98"/>
        <v>2750000</v>
      </c>
      <c r="E473" s="43">
        <f t="shared" si="98"/>
        <v>2500000</v>
      </c>
      <c r="F473" s="43">
        <f>F474+F475+F476+F478</f>
        <v>2750000</v>
      </c>
      <c r="G473" s="43">
        <f t="shared" si="98"/>
        <v>2750000</v>
      </c>
      <c r="H473" s="43">
        <f t="shared" si="98"/>
        <v>2800000</v>
      </c>
      <c r="I473" s="43">
        <f t="shared" si="98"/>
        <v>2800000</v>
      </c>
      <c r="J473" s="43">
        <f t="shared" si="98"/>
        <v>2800000</v>
      </c>
      <c r="K473" s="43">
        <f t="shared" si="98"/>
        <v>2800000</v>
      </c>
      <c r="L473" s="61"/>
    </row>
    <row r="474" spans="1:12" x14ac:dyDescent="0.25">
      <c r="A474" s="1" t="s">
        <v>8</v>
      </c>
      <c r="B474" s="44">
        <v>0</v>
      </c>
      <c r="C474" s="44">
        <v>0</v>
      </c>
      <c r="D474" s="44">
        <v>0</v>
      </c>
      <c r="E474" s="44">
        <v>0</v>
      </c>
      <c r="F474" s="44">
        <v>0</v>
      </c>
      <c r="G474" s="44">
        <v>0</v>
      </c>
      <c r="H474" s="44">
        <v>0</v>
      </c>
      <c r="I474" s="44">
        <v>0</v>
      </c>
      <c r="J474" s="44">
        <v>0</v>
      </c>
      <c r="K474" s="44">
        <v>0</v>
      </c>
      <c r="L474" s="4"/>
    </row>
    <row r="475" spans="1:12" x14ac:dyDescent="0.25">
      <c r="A475" s="1" t="s">
        <v>70</v>
      </c>
      <c r="B475" s="44">
        <v>2406408</v>
      </c>
      <c r="C475" s="44">
        <v>2500000</v>
      </c>
      <c r="D475" s="44">
        <v>2750000</v>
      </c>
      <c r="E475" s="44">
        <v>2500000</v>
      </c>
      <c r="F475" s="91">
        <v>2750000</v>
      </c>
      <c r="G475" s="92">
        <v>2750000</v>
      </c>
      <c r="H475" s="44">
        <v>2800000</v>
      </c>
      <c r="I475" s="44">
        <v>2800000</v>
      </c>
      <c r="J475" s="44">
        <v>2800000</v>
      </c>
      <c r="K475" s="92">
        <v>2800000</v>
      </c>
      <c r="L475" s="21"/>
    </row>
    <row r="476" spans="1:12" ht="25.5" x14ac:dyDescent="0.25">
      <c r="A476" s="1" t="s">
        <v>10</v>
      </c>
      <c r="B476" s="44">
        <v>0</v>
      </c>
      <c r="C476" s="44">
        <v>0</v>
      </c>
      <c r="D476" s="44">
        <v>0</v>
      </c>
      <c r="E476" s="44">
        <v>0</v>
      </c>
      <c r="F476" s="44">
        <v>0</v>
      </c>
      <c r="G476" s="44">
        <v>0</v>
      </c>
      <c r="H476" s="44">
        <v>0</v>
      </c>
      <c r="I476" s="44">
        <v>0</v>
      </c>
      <c r="J476" s="44">
        <v>0</v>
      </c>
      <c r="K476" s="44">
        <v>0</v>
      </c>
      <c r="L476" s="4"/>
    </row>
    <row r="477" spans="1:12" ht="33.75" customHeight="1" x14ac:dyDescent="0.25">
      <c r="A477" s="1" t="s">
        <v>82</v>
      </c>
      <c r="B477" s="44">
        <v>0</v>
      </c>
      <c r="C477" s="44">
        <v>0</v>
      </c>
      <c r="D477" s="44">
        <v>0</v>
      </c>
      <c r="E477" s="44">
        <v>0</v>
      </c>
      <c r="F477" s="44">
        <v>0</v>
      </c>
      <c r="G477" s="44">
        <v>0</v>
      </c>
      <c r="H477" s="44">
        <v>0</v>
      </c>
      <c r="I477" s="44">
        <v>0</v>
      </c>
      <c r="J477" s="44">
        <v>0</v>
      </c>
      <c r="K477" s="44">
        <v>0</v>
      </c>
      <c r="L477" s="4"/>
    </row>
    <row r="478" spans="1:12" ht="25.5" x14ac:dyDescent="0.25">
      <c r="A478" s="2" t="s">
        <v>3</v>
      </c>
      <c r="B478" s="45">
        <f>B481+B480</f>
        <v>0</v>
      </c>
      <c r="C478" s="45">
        <f t="shared" ref="C478:K478" si="99">C481+C480</f>
        <v>0</v>
      </c>
      <c r="D478" s="45">
        <f t="shared" si="99"/>
        <v>0</v>
      </c>
      <c r="E478" s="45">
        <f t="shared" si="99"/>
        <v>0</v>
      </c>
      <c r="F478" s="45">
        <f t="shared" si="99"/>
        <v>0</v>
      </c>
      <c r="G478" s="45">
        <f t="shared" si="99"/>
        <v>0</v>
      </c>
      <c r="H478" s="45">
        <f t="shared" si="99"/>
        <v>0</v>
      </c>
      <c r="I478" s="45">
        <f t="shared" si="99"/>
        <v>0</v>
      </c>
      <c r="J478" s="45">
        <f t="shared" si="99"/>
        <v>0</v>
      </c>
      <c r="K478" s="45">
        <f t="shared" si="99"/>
        <v>0</v>
      </c>
      <c r="L478" s="4"/>
    </row>
    <row r="479" spans="1:12" x14ac:dyDescent="0.25">
      <c r="A479" s="1" t="s">
        <v>121</v>
      </c>
      <c r="B479" s="44"/>
      <c r="C479" s="44"/>
      <c r="D479" s="44"/>
      <c r="E479" s="44"/>
      <c r="F479" s="44"/>
      <c r="G479" s="44"/>
      <c r="H479" s="44"/>
      <c r="I479" s="44"/>
      <c r="J479" s="44"/>
      <c r="K479" s="46"/>
      <c r="L479" s="4"/>
    </row>
    <row r="480" spans="1:12" x14ac:dyDescent="0.25">
      <c r="A480" s="1" t="s">
        <v>6</v>
      </c>
      <c r="B480" s="44">
        <v>0</v>
      </c>
      <c r="C480" s="44">
        <v>0</v>
      </c>
      <c r="D480" s="44">
        <v>0</v>
      </c>
      <c r="E480" s="44">
        <v>0</v>
      </c>
      <c r="F480" s="44">
        <v>0</v>
      </c>
      <c r="G480" s="44">
        <v>0</v>
      </c>
      <c r="H480" s="44">
        <v>0</v>
      </c>
      <c r="I480" s="44">
        <v>0</v>
      </c>
      <c r="J480" s="44">
        <v>0</v>
      </c>
      <c r="K480" s="44">
        <v>0</v>
      </c>
      <c r="L480" s="4"/>
    </row>
    <row r="481" spans="1:12" ht="61.5" customHeight="1" thickBot="1" x14ac:dyDescent="0.3">
      <c r="A481" s="1" t="s">
        <v>13</v>
      </c>
      <c r="B481" s="44">
        <v>0</v>
      </c>
      <c r="C481" s="44">
        <v>0</v>
      </c>
      <c r="D481" s="44">
        <v>0</v>
      </c>
      <c r="E481" s="44">
        <v>0</v>
      </c>
      <c r="F481" s="44">
        <v>0</v>
      </c>
      <c r="G481" s="44">
        <v>0</v>
      </c>
      <c r="H481" s="44">
        <v>0</v>
      </c>
      <c r="I481" s="44">
        <v>0</v>
      </c>
      <c r="J481" s="44">
        <v>0</v>
      </c>
      <c r="K481" s="44">
        <v>0</v>
      </c>
      <c r="L481" s="4"/>
    </row>
    <row r="482" spans="1:12" ht="15.75" customHeight="1" thickBot="1" x14ac:dyDescent="0.3">
      <c r="A482" s="483" t="s">
        <v>61</v>
      </c>
      <c r="B482" s="484"/>
      <c r="C482" s="484"/>
      <c r="D482" s="484"/>
      <c r="E482" s="484"/>
      <c r="F482" s="484"/>
      <c r="G482" s="484"/>
      <c r="H482" s="484"/>
      <c r="I482" s="484"/>
      <c r="J482" s="484"/>
      <c r="K482" s="484"/>
      <c r="L482" s="485"/>
    </row>
    <row r="483" spans="1:12" ht="15" customHeight="1" x14ac:dyDescent="0.25">
      <c r="A483" s="3" t="s">
        <v>7</v>
      </c>
      <c r="B483" s="48">
        <v>0</v>
      </c>
      <c r="C483" s="48">
        <v>0</v>
      </c>
      <c r="D483" s="48">
        <v>0</v>
      </c>
      <c r="E483" s="48">
        <v>0</v>
      </c>
      <c r="F483" s="48">
        <v>0</v>
      </c>
      <c r="G483" s="48">
        <v>0</v>
      </c>
      <c r="H483" s="48">
        <v>0</v>
      </c>
      <c r="I483" s="48">
        <v>0</v>
      </c>
      <c r="J483" s="48">
        <v>0</v>
      </c>
      <c r="K483" s="49">
        <v>0</v>
      </c>
      <c r="L483" s="489" t="s">
        <v>96</v>
      </c>
    </row>
    <row r="484" spans="1:12" x14ac:dyDescent="0.25">
      <c r="A484" s="1" t="s">
        <v>8</v>
      </c>
      <c r="B484" s="68">
        <v>0</v>
      </c>
      <c r="C484" s="68">
        <v>0</v>
      </c>
      <c r="D484" s="68">
        <v>0</v>
      </c>
      <c r="E484" s="68">
        <v>0</v>
      </c>
      <c r="F484" s="68">
        <v>0</v>
      </c>
      <c r="G484" s="68">
        <v>0</v>
      </c>
      <c r="H484" s="68">
        <v>0</v>
      </c>
      <c r="I484" s="68">
        <v>0</v>
      </c>
      <c r="J484" s="68">
        <v>0</v>
      </c>
      <c r="K484" s="69">
        <v>0</v>
      </c>
      <c r="L484" s="490"/>
    </row>
    <row r="485" spans="1:12" x14ac:dyDescent="0.25">
      <c r="A485" s="1" t="s">
        <v>9</v>
      </c>
      <c r="B485" s="68">
        <v>0</v>
      </c>
      <c r="C485" s="68">
        <v>0</v>
      </c>
      <c r="D485" s="68">
        <v>0</v>
      </c>
      <c r="E485" s="68">
        <v>0</v>
      </c>
      <c r="F485" s="68">
        <v>0</v>
      </c>
      <c r="G485" s="68">
        <v>0</v>
      </c>
      <c r="H485" s="68">
        <v>0</v>
      </c>
      <c r="I485" s="68">
        <v>0</v>
      </c>
      <c r="J485" s="68">
        <v>0</v>
      </c>
      <c r="K485" s="69">
        <v>0</v>
      </c>
      <c r="L485" s="490"/>
    </row>
    <row r="486" spans="1:12" ht="25.5" x14ac:dyDescent="0.25">
      <c r="A486" s="1" t="s">
        <v>10</v>
      </c>
      <c r="B486" s="68">
        <v>0</v>
      </c>
      <c r="C486" s="68">
        <v>0</v>
      </c>
      <c r="D486" s="68">
        <v>0</v>
      </c>
      <c r="E486" s="68">
        <v>0</v>
      </c>
      <c r="F486" s="68">
        <v>0</v>
      </c>
      <c r="G486" s="68">
        <v>0</v>
      </c>
      <c r="H486" s="68">
        <v>0</v>
      </c>
      <c r="I486" s="68">
        <v>0</v>
      </c>
      <c r="J486" s="68">
        <v>0</v>
      </c>
      <c r="K486" s="69">
        <v>0</v>
      </c>
      <c r="L486" s="490"/>
    </row>
    <row r="487" spans="1:12" ht="25.5" customHeight="1" x14ac:dyDescent="0.25">
      <c r="A487" s="1" t="s">
        <v>82</v>
      </c>
      <c r="B487" s="68">
        <v>0</v>
      </c>
      <c r="C487" s="68">
        <v>0</v>
      </c>
      <c r="D487" s="68">
        <v>0</v>
      </c>
      <c r="E487" s="68">
        <v>0</v>
      </c>
      <c r="F487" s="68">
        <v>0</v>
      </c>
      <c r="G487" s="68">
        <v>0</v>
      </c>
      <c r="H487" s="68">
        <v>0</v>
      </c>
      <c r="I487" s="68">
        <v>0</v>
      </c>
      <c r="J487" s="68">
        <v>0</v>
      </c>
      <c r="K487" s="68">
        <v>0</v>
      </c>
      <c r="L487" s="490"/>
    </row>
    <row r="488" spans="1:12" ht="25.5" x14ac:dyDescent="0.25">
      <c r="A488" s="2" t="s">
        <v>3</v>
      </c>
      <c r="B488" s="48">
        <v>0</v>
      </c>
      <c r="C488" s="48">
        <v>0</v>
      </c>
      <c r="D488" s="48">
        <v>0</v>
      </c>
      <c r="E488" s="48">
        <v>0</v>
      </c>
      <c r="F488" s="48">
        <v>0</v>
      </c>
      <c r="G488" s="48">
        <v>0</v>
      </c>
      <c r="H488" s="48">
        <v>0</v>
      </c>
      <c r="I488" s="48">
        <v>0</v>
      </c>
      <c r="J488" s="48">
        <v>0</v>
      </c>
      <c r="K488" s="49">
        <v>0</v>
      </c>
      <c r="L488" s="490"/>
    </row>
    <row r="489" spans="1:12" x14ac:dyDescent="0.25">
      <c r="A489" s="1" t="s">
        <v>121</v>
      </c>
      <c r="B489" s="68"/>
      <c r="C489" s="68"/>
      <c r="D489" s="68"/>
      <c r="E489" s="68"/>
      <c r="F489" s="68"/>
      <c r="G489" s="68"/>
      <c r="H489" s="68"/>
      <c r="I489" s="68"/>
      <c r="J489" s="68"/>
      <c r="K489" s="69"/>
      <c r="L489" s="490"/>
    </row>
    <row r="490" spans="1:12" x14ac:dyDescent="0.25">
      <c r="A490" s="1" t="s">
        <v>6</v>
      </c>
      <c r="B490" s="68">
        <v>0</v>
      </c>
      <c r="C490" s="68">
        <v>0</v>
      </c>
      <c r="D490" s="68">
        <v>0</v>
      </c>
      <c r="E490" s="68">
        <v>0</v>
      </c>
      <c r="F490" s="68">
        <v>0</v>
      </c>
      <c r="G490" s="68">
        <v>0</v>
      </c>
      <c r="H490" s="68">
        <v>0</v>
      </c>
      <c r="I490" s="68">
        <v>0</v>
      </c>
      <c r="J490" s="68">
        <v>0</v>
      </c>
      <c r="K490" s="69">
        <v>0</v>
      </c>
      <c r="L490" s="490"/>
    </row>
    <row r="491" spans="1:12" ht="62.25" customHeight="1" thickBot="1" x14ac:dyDescent="0.3">
      <c r="A491" s="1" t="s">
        <v>13</v>
      </c>
      <c r="B491" s="68">
        <v>0</v>
      </c>
      <c r="C491" s="68">
        <v>0</v>
      </c>
      <c r="D491" s="68">
        <v>0</v>
      </c>
      <c r="E491" s="68">
        <v>0</v>
      </c>
      <c r="F491" s="68">
        <v>0</v>
      </c>
      <c r="G491" s="68">
        <v>0</v>
      </c>
      <c r="H491" s="68">
        <v>0</v>
      </c>
      <c r="I491" s="68">
        <v>0</v>
      </c>
      <c r="J491" s="68">
        <v>0</v>
      </c>
      <c r="K491" s="69">
        <v>0</v>
      </c>
      <c r="L491" s="491"/>
    </row>
    <row r="492" spans="1:12" ht="18.75" customHeight="1" thickBot="1" x14ac:dyDescent="0.3">
      <c r="A492" s="483" t="s">
        <v>77</v>
      </c>
      <c r="B492" s="484"/>
      <c r="C492" s="484"/>
      <c r="D492" s="484"/>
      <c r="E492" s="484"/>
      <c r="F492" s="484"/>
      <c r="G492" s="484"/>
      <c r="H492" s="484"/>
      <c r="I492" s="484"/>
      <c r="J492" s="484"/>
      <c r="K492" s="484"/>
      <c r="L492" s="485"/>
    </row>
    <row r="493" spans="1:12" ht="18.75" customHeight="1" x14ac:dyDescent="0.25">
      <c r="A493" s="3" t="s">
        <v>7</v>
      </c>
      <c r="B493" s="48">
        <v>0</v>
      </c>
      <c r="C493" s="48">
        <v>0</v>
      </c>
      <c r="D493" s="48">
        <v>0</v>
      </c>
      <c r="E493" s="48">
        <v>0</v>
      </c>
      <c r="F493" s="48">
        <v>0</v>
      </c>
      <c r="G493" s="48">
        <v>0</v>
      </c>
      <c r="H493" s="48">
        <v>0</v>
      </c>
      <c r="I493" s="48">
        <v>0</v>
      </c>
      <c r="J493" s="48">
        <v>0</v>
      </c>
      <c r="K493" s="49">
        <v>0</v>
      </c>
      <c r="L493" s="479" t="s">
        <v>97</v>
      </c>
    </row>
    <row r="494" spans="1:12" x14ac:dyDescent="0.25">
      <c r="A494" s="1" t="s">
        <v>8</v>
      </c>
      <c r="B494" s="68">
        <v>0</v>
      </c>
      <c r="C494" s="68">
        <v>0</v>
      </c>
      <c r="D494" s="68">
        <v>0</v>
      </c>
      <c r="E494" s="68">
        <v>0</v>
      </c>
      <c r="F494" s="68">
        <v>0</v>
      </c>
      <c r="G494" s="68">
        <v>0</v>
      </c>
      <c r="H494" s="68">
        <v>0</v>
      </c>
      <c r="I494" s="68">
        <v>0</v>
      </c>
      <c r="J494" s="68">
        <v>0</v>
      </c>
      <c r="K494" s="69">
        <v>0</v>
      </c>
      <c r="L494" s="480"/>
    </row>
    <row r="495" spans="1:12" x14ac:dyDescent="0.25">
      <c r="A495" s="1" t="s">
        <v>9</v>
      </c>
      <c r="B495" s="68">
        <v>0</v>
      </c>
      <c r="C495" s="68">
        <v>0</v>
      </c>
      <c r="D495" s="68">
        <v>0</v>
      </c>
      <c r="E495" s="68">
        <v>0</v>
      </c>
      <c r="F495" s="68">
        <v>0</v>
      </c>
      <c r="G495" s="68">
        <v>0</v>
      </c>
      <c r="H495" s="68">
        <v>0</v>
      </c>
      <c r="I495" s="68">
        <v>0</v>
      </c>
      <c r="J495" s="68">
        <v>0</v>
      </c>
      <c r="K495" s="69">
        <v>0</v>
      </c>
      <c r="L495" s="480"/>
    </row>
    <row r="496" spans="1:12" ht="25.5" x14ac:dyDescent="0.25">
      <c r="A496" s="1" t="s">
        <v>10</v>
      </c>
      <c r="B496" s="68">
        <v>0</v>
      </c>
      <c r="C496" s="68">
        <v>0</v>
      </c>
      <c r="D496" s="68">
        <v>0</v>
      </c>
      <c r="E496" s="68">
        <v>0</v>
      </c>
      <c r="F496" s="68">
        <v>0</v>
      </c>
      <c r="G496" s="68">
        <v>0</v>
      </c>
      <c r="H496" s="68">
        <v>0</v>
      </c>
      <c r="I496" s="68">
        <v>0</v>
      </c>
      <c r="J496" s="68">
        <v>0</v>
      </c>
      <c r="K496" s="69">
        <v>0</v>
      </c>
      <c r="L496" s="480"/>
    </row>
    <row r="497" spans="1:15" ht="30" customHeight="1" x14ac:dyDescent="0.25">
      <c r="A497" s="1" t="s">
        <v>82</v>
      </c>
      <c r="B497" s="68">
        <v>0</v>
      </c>
      <c r="C497" s="68">
        <v>0</v>
      </c>
      <c r="D497" s="68">
        <v>0</v>
      </c>
      <c r="E497" s="68">
        <v>0</v>
      </c>
      <c r="F497" s="68">
        <v>0</v>
      </c>
      <c r="G497" s="68">
        <v>0</v>
      </c>
      <c r="H497" s="68">
        <v>0</v>
      </c>
      <c r="I497" s="68">
        <v>0</v>
      </c>
      <c r="J497" s="68">
        <v>0</v>
      </c>
      <c r="K497" s="68">
        <v>0</v>
      </c>
      <c r="L497" s="480"/>
    </row>
    <row r="498" spans="1:15" ht="25.5" x14ac:dyDescent="0.25">
      <c r="A498" s="2" t="s">
        <v>3</v>
      </c>
      <c r="B498" s="48">
        <v>0</v>
      </c>
      <c r="C498" s="48">
        <v>0</v>
      </c>
      <c r="D498" s="48">
        <v>0</v>
      </c>
      <c r="E498" s="48">
        <v>0</v>
      </c>
      <c r="F498" s="48">
        <v>0</v>
      </c>
      <c r="G498" s="48">
        <v>0</v>
      </c>
      <c r="H498" s="48">
        <v>0</v>
      </c>
      <c r="I498" s="48">
        <v>0</v>
      </c>
      <c r="J498" s="48">
        <v>0</v>
      </c>
      <c r="K498" s="49">
        <v>0</v>
      </c>
      <c r="L498" s="480"/>
    </row>
    <row r="499" spans="1:15" x14ac:dyDescent="0.25">
      <c r="A499" s="1" t="s">
        <v>121</v>
      </c>
      <c r="B499" s="68"/>
      <c r="C499" s="68"/>
      <c r="D499" s="68"/>
      <c r="E499" s="68"/>
      <c r="F499" s="68"/>
      <c r="G499" s="68"/>
      <c r="H499" s="68"/>
      <c r="I499" s="68"/>
      <c r="J499" s="68"/>
      <c r="K499" s="69"/>
      <c r="L499" s="480"/>
    </row>
    <row r="500" spans="1:15" x14ac:dyDescent="0.25">
      <c r="A500" s="1" t="s">
        <v>6</v>
      </c>
      <c r="B500" s="68">
        <v>0</v>
      </c>
      <c r="C500" s="68">
        <v>0</v>
      </c>
      <c r="D500" s="68">
        <v>0</v>
      </c>
      <c r="E500" s="68">
        <v>0</v>
      </c>
      <c r="F500" s="68">
        <v>0</v>
      </c>
      <c r="G500" s="68">
        <v>0</v>
      </c>
      <c r="H500" s="68">
        <v>0</v>
      </c>
      <c r="I500" s="68">
        <v>0</v>
      </c>
      <c r="J500" s="68">
        <v>0</v>
      </c>
      <c r="K500" s="69">
        <v>0</v>
      </c>
      <c r="L500" s="480"/>
    </row>
    <row r="501" spans="1:15" ht="59.25" customHeight="1" thickBot="1" x14ac:dyDescent="0.3">
      <c r="A501" s="1" t="s">
        <v>13</v>
      </c>
      <c r="B501" s="68">
        <v>0</v>
      </c>
      <c r="C501" s="68">
        <v>0</v>
      </c>
      <c r="D501" s="68">
        <v>0</v>
      </c>
      <c r="E501" s="68">
        <v>0</v>
      </c>
      <c r="F501" s="68">
        <v>0</v>
      </c>
      <c r="G501" s="68">
        <v>0</v>
      </c>
      <c r="H501" s="68">
        <v>0</v>
      </c>
      <c r="I501" s="68">
        <v>0</v>
      </c>
      <c r="J501" s="68">
        <v>0</v>
      </c>
      <c r="K501" s="69">
        <v>0</v>
      </c>
      <c r="L501" s="481"/>
    </row>
    <row r="502" spans="1:15" ht="15" customHeight="1" thickBot="1" x14ac:dyDescent="0.3">
      <c r="A502" s="483" t="s">
        <v>37</v>
      </c>
      <c r="B502" s="484"/>
      <c r="C502" s="484"/>
      <c r="D502" s="484"/>
      <c r="E502" s="484"/>
      <c r="F502" s="484"/>
      <c r="G502" s="484"/>
      <c r="H502" s="484"/>
      <c r="I502" s="484"/>
      <c r="J502" s="484"/>
      <c r="K502" s="484"/>
      <c r="L502" s="485"/>
    </row>
    <row r="503" spans="1:15" ht="15.75" customHeight="1" thickBot="1" x14ac:dyDescent="0.3">
      <c r="A503" s="483" t="s">
        <v>38</v>
      </c>
      <c r="B503" s="484"/>
      <c r="C503" s="484"/>
      <c r="D503" s="484"/>
      <c r="E503" s="484"/>
      <c r="F503" s="484"/>
      <c r="G503" s="484"/>
      <c r="H503" s="484"/>
      <c r="I503" s="484"/>
      <c r="J503" s="484"/>
      <c r="K503" s="484"/>
      <c r="L503" s="485"/>
      <c r="M503" s="28"/>
      <c r="N503" s="26"/>
    </row>
    <row r="504" spans="1:15" ht="29.25" customHeight="1" x14ac:dyDescent="0.25">
      <c r="A504" s="3" t="s">
        <v>7</v>
      </c>
      <c r="B504" s="43">
        <f>B505+B506+B507+B509</f>
        <v>0</v>
      </c>
      <c r="C504" s="43">
        <f t="shared" ref="C504:K504" si="100">C505+C506+C507+C509</f>
        <v>0</v>
      </c>
      <c r="D504" s="43">
        <f t="shared" si="100"/>
        <v>0</v>
      </c>
      <c r="E504" s="43">
        <f>E505+E506+E507+E509</f>
        <v>6324167.7142857099</v>
      </c>
      <c r="F504" s="43">
        <f t="shared" si="100"/>
        <v>6324167.7142857099</v>
      </c>
      <c r="G504" s="43">
        <f t="shared" si="100"/>
        <v>6324167.7142857099</v>
      </c>
      <c r="H504" s="43">
        <f t="shared" si="100"/>
        <v>6324167.7142857099</v>
      </c>
      <c r="I504" s="43">
        <f t="shared" si="100"/>
        <v>6324167.7142857099</v>
      </c>
      <c r="J504" s="43">
        <f t="shared" si="100"/>
        <v>6324167.7142857099</v>
      </c>
      <c r="K504" s="43">
        <f t="shared" si="100"/>
        <v>6324167.7142857099</v>
      </c>
      <c r="L504" s="84"/>
    </row>
    <row r="505" spans="1:15" x14ac:dyDescent="0.25">
      <c r="A505" s="1" t="s">
        <v>8</v>
      </c>
      <c r="B505" s="44">
        <v>0</v>
      </c>
      <c r="C505" s="44">
        <v>0</v>
      </c>
      <c r="D505" s="44">
        <v>0</v>
      </c>
      <c r="E505" s="44">
        <v>0</v>
      </c>
      <c r="F505" s="44">
        <v>0</v>
      </c>
      <c r="G505" s="44">
        <v>0</v>
      </c>
      <c r="H505" s="44">
        <v>0</v>
      </c>
      <c r="I505" s="44">
        <v>0</v>
      </c>
      <c r="J505" s="44">
        <v>0</v>
      </c>
      <c r="K505" s="44">
        <v>0</v>
      </c>
      <c r="L505" s="4"/>
    </row>
    <row r="506" spans="1:15" x14ac:dyDescent="0.25">
      <c r="A506" s="1" t="s">
        <v>9</v>
      </c>
      <c r="B506" s="44">
        <v>0</v>
      </c>
      <c r="C506" s="44">
        <v>0</v>
      </c>
      <c r="D506" s="44">
        <v>0</v>
      </c>
      <c r="E506" s="44">
        <v>0</v>
      </c>
      <c r="F506" s="44">
        <v>0</v>
      </c>
      <c r="G506" s="44">
        <v>0</v>
      </c>
      <c r="H506" s="44">
        <v>0</v>
      </c>
      <c r="I506" s="44">
        <v>0</v>
      </c>
      <c r="J506" s="44">
        <v>0</v>
      </c>
      <c r="K506" s="44">
        <v>0</v>
      </c>
      <c r="L506" s="4"/>
    </row>
    <row r="507" spans="1:15" ht="25.5" x14ac:dyDescent="0.25">
      <c r="A507" s="1" t="s">
        <v>10</v>
      </c>
      <c r="B507" s="44">
        <v>0</v>
      </c>
      <c r="C507" s="44">
        <v>0</v>
      </c>
      <c r="D507" s="44">
        <v>0</v>
      </c>
      <c r="E507" s="44">
        <v>0</v>
      </c>
      <c r="F507" s="44">
        <v>0</v>
      </c>
      <c r="G507" s="44">
        <v>0</v>
      </c>
      <c r="H507" s="44">
        <v>0</v>
      </c>
      <c r="I507" s="44">
        <v>0</v>
      </c>
      <c r="J507" s="44">
        <v>0</v>
      </c>
      <c r="K507" s="44">
        <v>0</v>
      </c>
      <c r="L507" s="4"/>
    </row>
    <row r="508" spans="1:15" ht="28.5" customHeight="1" x14ac:dyDescent="0.25">
      <c r="A508" s="1" t="s">
        <v>82</v>
      </c>
      <c r="B508" s="44">
        <v>0</v>
      </c>
      <c r="C508" s="44">
        <v>0</v>
      </c>
      <c r="D508" s="44">
        <v>0</v>
      </c>
      <c r="E508" s="44">
        <v>0</v>
      </c>
      <c r="F508" s="44">
        <v>0</v>
      </c>
      <c r="G508" s="44">
        <v>0</v>
      </c>
      <c r="H508" s="44">
        <v>0</v>
      </c>
      <c r="I508" s="44">
        <v>0</v>
      </c>
      <c r="J508" s="44">
        <v>0</v>
      </c>
      <c r="K508" s="44">
        <v>0</v>
      </c>
      <c r="L508" s="4"/>
    </row>
    <row r="509" spans="1:15" ht="25.5" x14ac:dyDescent="0.25">
      <c r="A509" s="2" t="s">
        <v>3</v>
      </c>
      <c r="B509" s="45">
        <f>B511+B512</f>
        <v>0</v>
      </c>
      <c r="C509" s="45">
        <f>C511+C512</f>
        <v>0</v>
      </c>
      <c r="D509" s="45">
        <f>D511+D512</f>
        <v>0</v>
      </c>
      <c r="E509" s="45">
        <f>E511+E512</f>
        <v>6324167.7142857099</v>
      </c>
      <c r="F509" s="45">
        <f t="shared" ref="F509:K509" si="101">F511+F512</f>
        <v>6324167.7142857099</v>
      </c>
      <c r="G509" s="45">
        <f t="shared" si="101"/>
        <v>6324167.7142857099</v>
      </c>
      <c r="H509" s="45">
        <f t="shared" si="101"/>
        <v>6324167.7142857099</v>
      </c>
      <c r="I509" s="45">
        <f t="shared" si="101"/>
        <v>6324167.7142857099</v>
      </c>
      <c r="J509" s="45">
        <f t="shared" si="101"/>
        <v>6324167.7142857099</v>
      </c>
      <c r="K509" s="45">
        <f t="shared" si="101"/>
        <v>6324167.7142857099</v>
      </c>
      <c r="L509" s="4"/>
    </row>
    <row r="510" spans="1:15" x14ac:dyDescent="0.25">
      <c r="A510" s="1" t="s">
        <v>121</v>
      </c>
      <c r="B510" s="44"/>
      <c r="C510" s="44"/>
      <c r="D510" s="44"/>
      <c r="E510" s="44"/>
      <c r="F510" s="44"/>
      <c r="G510" s="44"/>
      <c r="H510" s="44"/>
      <c r="I510" s="44"/>
      <c r="J510" s="44"/>
      <c r="K510" s="46"/>
      <c r="L510" s="4"/>
    </row>
    <row r="511" spans="1:15" x14ac:dyDescent="0.25">
      <c r="A511" s="1" t="s">
        <v>6</v>
      </c>
      <c r="B511" s="44">
        <v>0</v>
      </c>
      <c r="C511" s="44">
        <v>0</v>
      </c>
      <c r="D511" s="44">
        <v>0</v>
      </c>
      <c r="E511" s="44">
        <v>3000000</v>
      </c>
      <c r="F511" s="44">
        <v>3000000</v>
      </c>
      <c r="G511" s="44">
        <v>3000000</v>
      </c>
      <c r="H511" s="44">
        <v>3000000</v>
      </c>
      <c r="I511" s="44">
        <v>3000000</v>
      </c>
      <c r="J511" s="44">
        <v>3000000</v>
      </c>
      <c r="K511" s="44">
        <v>3000000</v>
      </c>
      <c r="L511" s="4"/>
      <c r="O511" s="52"/>
    </row>
    <row r="512" spans="1:15" ht="71.25" customHeight="1" thickBot="1" x14ac:dyDescent="0.3">
      <c r="A512" s="1" t="s">
        <v>13</v>
      </c>
      <c r="B512" s="44">
        <v>0</v>
      </c>
      <c r="C512" s="44">
        <v>0</v>
      </c>
      <c r="D512" s="44">
        <v>0</v>
      </c>
      <c r="E512" s="44">
        <v>3324167.7142857099</v>
      </c>
      <c r="F512" s="44">
        <v>3324167.7142857099</v>
      </c>
      <c r="G512" s="44">
        <v>3324167.7142857099</v>
      </c>
      <c r="H512" s="44">
        <v>3324167.7142857099</v>
      </c>
      <c r="I512" s="44">
        <v>3324167.7142857099</v>
      </c>
      <c r="J512" s="44">
        <v>3324167.7142857099</v>
      </c>
      <c r="K512" s="44">
        <v>3324167.7142857099</v>
      </c>
      <c r="L512" s="25"/>
    </row>
    <row r="513" spans="1:14" ht="18" customHeight="1" thickBot="1" x14ac:dyDescent="0.3">
      <c r="A513" s="483" t="s">
        <v>39</v>
      </c>
      <c r="B513" s="484"/>
      <c r="C513" s="484"/>
      <c r="D513" s="484"/>
      <c r="E513" s="484"/>
      <c r="F513" s="484"/>
      <c r="G513" s="484"/>
      <c r="H513" s="484"/>
      <c r="I513" s="484"/>
      <c r="J513" s="484"/>
      <c r="K513" s="484"/>
      <c r="L513" s="485"/>
    </row>
    <row r="514" spans="1:14" ht="16.5" customHeight="1" x14ac:dyDescent="0.25">
      <c r="A514" s="97" t="s">
        <v>7</v>
      </c>
      <c r="B514" s="98">
        <f>SUM(B515:B519)</f>
        <v>0</v>
      </c>
      <c r="C514" s="98">
        <f t="shared" ref="C514:K514" si="102">SUM(C515:C519)</f>
        <v>0</v>
      </c>
      <c r="D514" s="98">
        <f t="shared" si="102"/>
        <v>0</v>
      </c>
      <c r="E514" s="98">
        <f t="shared" si="102"/>
        <v>0</v>
      </c>
      <c r="F514" s="98">
        <f t="shared" si="102"/>
        <v>0</v>
      </c>
      <c r="G514" s="98">
        <f t="shared" si="102"/>
        <v>0</v>
      </c>
      <c r="H514" s="98">
        <f t="shared" si="102"/>
        <v>1000000</v>
      </c>
      <c r="I514" s="98">
        <f t="shared" si="102"/>
        <v>1000000</v>
      </c>
      <c r="J514" s="98">
        <f t="shared" si="102"/>
        <v>1000000</v>
      </c>
      <c r="K514" s="98">
        <f t="shared" si="102"/>
        <v>1000000</v>
      </c>
      <c r="L514" s="63"/>
      <c r="M514" s="50"/>
      <c r="N514" s="26"/>
    </row>
    <row r="515" spans="1:14" x14ac:dyDescent="0.25">
      <c r="A515" s="99" t="s">
        <v>8</v>
      </c>
      <c r="B515" s="109">
        <v>0</v>
      </c>
      <c r="C515" s="109">
        <v>0</v>
      </c>
      <c r="D515" s="109">
        <v>0</v>
      </c>
      <c r="E515" s="109">
        <v>0</v>
      </c>
      <c r="F515" s="109">
        <v>0</v>
      </c>
      <c r="G515" s="109">
        <v>0</v>
      </c>
      <c r="H515" s="109">
        <v>0</v>
      </c>
      <c r="I515" s="109">
        <v>0</v>
      </c>
      <c r="J515" s="109">
        <v>0</v>
      </c>
      <c r="K515" s="110">
        <v>0</v>
      </c>
      <c r="L515" s="4"/>
    </row>
    <row r="516" spans="1:14" x14ac:dyDescent="0.25">
      <c r="A516" s="99" t="s">
        <v>9</v>
      </c>
      <c r="B516" s="109">
        <v>0</v>
      </c>
      <c r="C516" s="109">
        <v>0</v>
      </c>
      <c r="D516" s="109">
        <v>0</v>
      </c>
      <c r="E516" s="109">
        <v>0</v>
      </c>
      <c r="F516" s="109">
        <v>0</v>
      </c>
      <c r="G516" s="109">
        <v>0</v>
      </c>
      <c r="H516" s="109">
        <v>0</v>
      </c>
      <c r="I516" s="109">
        <v>0</v>
      </c>
      <c r="J516" s="109">
        <v>0</v>
      </c>
      <c r="K516" s="110">
        <v>0</v>
      </c>
      <c r="L516" s="4"/>
    </row>
    <row r="517" spans="1:14" ht="25.5" x14ac:dyDescent="0.25">
      <c r="A517" s="99" t="s">
        <v>10</v>
      </c>
      <c r="B517" s="109">
        <v>0</v>
      </c>
      <c r="C517" s="109">
        <v>0</v>
      </c>
      <c r="D517" s="109">
        <v>0</v>
      </c>
      <c r="E517" s="109">
        <v>0</v>
      </c>
      <c r="F517" s="109">
        <v>0</v>
      </c>
      <c r="G517" s="109">
        <v>0</v>
      </c>
      <c r="H517" s="109">
        <v>0</v>
      </c>
      <c r="I517" s="109">
        <v>0</v>
      </c>
      <c r="J517" s="109">
        <v>0</v>
      </c>
      <c r="K517" s="110">
        <v>0</v>
      </c>
      <c r="L517" s="4"/>
    </row>
    <row r="518" spans="1:14" ht="26.25" customHeight="1" x14ac:dyDescent="0.25">
      <c r="A518" s="99" t="s">
        <v>82</v>
      </c>
      <c r="B518" s="109">
        <v>0</v>
      </c>
      <c r="C518" s="109">
        <v>0</v>
      </c>
      <c r="D518" s="109">
        <v>0</v>
      </c>
      <c r="E518" s="109">
        <v>0</v>
      </c>
      <c r="F518" s="109">
        <v>0</v>
      </c>
      <c r="G518" s="109">
        <v>0</v>
      </c>
      <c r="H518" s="109">
        <v>0</v>
      </c>
      <c r="I518" s="109">
        <v>0</v>
      </c>
      <c r="J518" s="109">
        <v>0</v>
      </c>
      <c r="K518" s="109">
        <v>0</v>
      </c>
      <c r="L518" s="4"/>
    </row>
    <row r="519" spans="1:14" ht="25.5" x14ac:dyDescent="0.25">
      <c r="A519" s="101" t="s">
        <v>3</v>
      </c>
      <c r="B519" s="98">
        <f>SUM(B521:B522)</f>
        <v>0</v>
      </c>
      <c r="C519" s="98">
        <f t="shared" ref="C519:K519" si="103">SUM(C521:C522)</f>
        <v>0</v>
      </c>
      <c r="D519" s="98">
        <f t="shared" si="103"/>
        <v>0</v>
      </c>
      <c r="E519" s="98">
        <f t="shared" si="103"/>
        <v>0</v>
      </c>
      <c r="F519" s="98">
        <f t="shared" si="103"/>
        <v>0</v>
      </c>
      <c r="G519" s="98">
        <f t="shared" si="103"/>
        <v>0</v>
      </c>
      <c r="H519" s="98">
        <f t="shared" si="103"/>
        <v>1000000</v>
      </c>
      <c r="I519" s="98">
        <f t="shared" si="103"/>
        <v>1000000</v>
      </c>
      <c r="J519" s="98">
        <f t="shared" si="103"/>
        <v>1000000</v>
      </c>
      <c r="K519" s="98">
        <f t="shared" si="103"/>
        <v>1000000</v>
      </c>
      <c r="L519" s="4"/>
    </row>
    <row r="520" spans="1:14" x14ac:dyDescent="0.25">
      <c r="A520" s="99" t="s">
        <v>121</v>
      </c>
      <c r="B520" s="109"/>
      <c r="C520" s="109"/>
      <c r="D520" s="109"/>
      <c r="E520" s="109"/>
      <c r="F520" s="109"/>
      <c r="G520" s="109"/>
      <c r="H520" s="109"/>
      <c r="I520" s="109"/>
      <c r="J520" s="109"/>
      <c r="K520" s="110"/>
      <c r="L520" s="4"/>
    </row>
    <row r="521" spans="1:14" x14ac:dyDescent="0.25">
      <c r="A521" s="99" t="s">
        <v>6</v>
      </c>
      <c r="B521" s="109">
        <v>0</v>
      </c>
      <c r="C521" s="109">
        <v>0</v>
      </c>
      <c r="D521" s="109">
        <v>0</v>
      </c>
      <c r="E521" s="109">
        <v>0</v>
      </c>
      <c r="F521" s="109">
        <v>0</v>
      </c>
      <c r="G521" s="109">
        <v>0</v>
      </c>
      <c r="H521" s="109">
        <v>0</v>
      </c>
      <c r="I521" s="109">
        <v>0</v>
      </c>
      <c r="J521" s="109">
        <v>0</v>
      </c>
      <c r="K521" s="110">
        <v>0</v>
      </c>
      <c r="L521" s="4"/>
    </row>
    <row r="522" spans="1:14" ht="51.75" thickBot="1" x14ac:dyDescent="0.3">
      <c r="A522" s="99" t="s">
        <v>13</v>
      </c>
      <c r="B522" s="109">
        <v>0</v>
      </c>
      <c r="C522" s="109">
        <v>0</v>
      </c>
      <c r="D522" s="109">
        <v>0</v>
      </c>
      <c r="E522" s="109">
        <v>0</v>
      </c>
      <c r="F522" s="109">
        <v>0</v>
      </c>
      <c r="G522" s="109">
        <v>0</v>
      </c>
      <c r="H522" s="109">
        <v>1000000</v>
      </c>
      <c r="I522" s="109">
        <v>1000000</v>
      </c>
      <c r="J522" s="109">
        <v>1000000</v>
      </c>
      <c r="K522" s="110">
        <v>1000000</v>
      </c>
      <c r="L522" s="4"/>
    </row>
    <row r="523" spans="1:14" ht="15.75" customHeight="1" thickBot="1" x14ac:dyDescent="0.3">
      <c r="A523" s="492" t="s">
        <v>62</v>
      </c>
      <c r="B523" s="493"/>
      <c r="C523" s="493"/>
      <c r="D523" s="493"/>
      <c r="E523" s="493"/>
      <c r="F523" s="493"/>
      <c r="G523" s="493"/>
      <c r="H523" s="493"/>
      <c r="I523" s="493"/>
      <c r="J523" s="493"/>
      <c r="K523" s="493"/>
      <c r="L523" s="494"/>
    </row>
    <row r="524" spans="1:14" ht="15.75" customHeight="1" thickBot="1" x14ac:dyDescent="0.3">
      <c r="A524" s="483" t="s">
        <v>143</v>
      </c>
      <c r="B524" s="484"/>
      <c r="C524" s="484"/>
      <c r="D524" s="484"/>
      <c r="E524" s="484"/>
      <c r="F524" s="484"/>
      <c r="G524" s="484"/>
      <c r="H524" s="484"/>
      <c r="I524" s="484"/>
      <c r="J524" s="484"/>
      <c r="K524" s="484"/>
      <c r="L524" s="485"/>
    </row>
    <row r="525" spans="1:14" ht="211.5" customHeight="1" x14ac:dyDescent="0.25">
      <c r="A525" s="3" t="s">
        <v>7</v>
      </c>
      <c r="B525" s="43">
        <f>B526+B527+B528+B530</f>
        <v>2320165</v>
      </c>
      <c r="C525" s="43">
        <f t="shared" ref="C525:J525" si="104">C526+C527+C528+C530</f>
        <v>2235030</v>
      </c>
      <c r="D525" s="43">
        <f t="shared" si="104"/>
        <v>817685</v>
      </c>
      <c r="E525" s="43">
        <f t="shared" si="104"/>
        <v>261611</v>
      </c>
      <c r="F525" s="43">
        <f t="shared" si="104"/>
        <v>658773</v>
      </c>
      <c r="G525" s="43">
        <f t="shared" si="104"/>
        <v>4495261</v>
      </c>
      <c r="H525" s="43">
        <f t="shared" si="104"/>
        <v>5476386</v>
      </c>
      <c r="I525" s="43">
        <f t="shared" si="104"/>
        <v>6452854</v>
      </c>
      <c r="J525" s="43">
        <f t="shared" si="104"/>
        <v>12419915</v>
      </c>
      <c r="K525" s="43">
        <f>K526+K527+K528+K530</f>
        <v>12373809</v>
      </c>
      <c r="L525" s="72" t="s">
        <v>98</v>
      </c>
    </row>
    <row r="526" spans="1:14" x14ac:dyDescent="0.25">
      <c r="A526" s="1" t="s">
        <v>8</v>
      </c>
      <c r="B526" s="44">
        <v>0</v>
      </c>
      <c r="C526" s="44">
        <v>0</v>
      </c>
      <c r="D526" s="44">
        <v>0</v>
      </c>
      <c r="E526" s="44">
        <v>0</v>
      </c>
      <c r="F526" s="44">
        <v>0</v>
      </c>
      <c r="G526" s="44">
        <v>0</v>
      </c>
      <c r="H526" s="44">
        <v>0</v>
      </c>
      <c r="I526" s="44">
        <v>0</v>
      </c>
      <c r="J526" s="44">
        <v>0</v>
      </c>
      <c r="K526" s="44">
        <v>0</v>
      </c>
      <c r="L526" s="4"/>
    </row>
    <row r="527" spans="1:14" x14ac:dyDescent="0.25">
      <c r="A527" s="1" t="s">
        <v>9</v>
      </c>
      <c r="B527" s="44">
        <v>0</v>
      </c>
      <c r="C527" s="44">
        <v>200000</v>
      </c>
      <c r="D527" s="44">
        <v>500000</v>
      </c>
      <c r="E527" s="44">
        <v>200000</v>
      </c>
      <c r="F527" s="44">
        <v>500000</v>
      </c>
      <c r="G527" s="44">
        <v>3000000</v>
      </c>
      <c r="H527" s="44">
        <v>3000000</v>
      </c>
      <c r="I527" s="44">
        <v>4000000</v>
      </c>
      <c r="J527" s="44">
        <v>6000000</v>
      </c>
      <c r="K527" s="44">
        <v>6000000</v>
      </c>
      <c r="L527" s="4"/>
    </row>
    <row r="528" spans="1:14" ht="25.5" x14ac:dyDescent="0.25">
      <c r="A528" s="1" t="s">
        <v>10</v>
      </c>
      <c r="B528" s="44">
        <v>0</v>
      </c>
      <c r="C528" s="44">
        <v>0</v>
      </c>
      <c r="D528" s="44">
        <v>0</v>
      </c>
      <c r="E528" s="44">
        <v>0</v>
      </c>
      <c r="F528" s="44">
        <v>0</v>
      </c>
      <c r="G528" s="44">
        <v>0</v>
      </c>
      <c r="H528" s="44">
        <v>0</v>
      </c>
      <c r="I528" s="44">
        <v>0</v>
      </c>
      <c r="J528" s="44">
        <v>0</v>
      </c>
      <c r="K528" s="44">
        <v>0</v>
      </c>
      <c r="L528" s="4"/>
    </row>
    <row r="529" spans="1:12" ht="26.25" customHeight="1" x14ac:dyDescent="0.25">
      <c r="A529" s="1" t="s">
        <v>82</v>
      </c>
      <c r="B529" s="44">
        <v>0</v>
      </c>
      <c r="C529" s="44">
        <v>0</v>
      </c>
      <c r="D529" s="44">
        <v>0</v>
      </c>
      <c r="E529" s="44">
        <v>0</v>
      </c>
      <c r="F529" s="44">
        <v>0</v>
      </c>
      <c r="G529" s="44">
        <v>0</v>
      </c>
      <c r="H529" s="44">
        <v>0</v>
      </c>
      <c r="I529" s="44">
        <v>0</v>
      </c>
      <c r="J529" s="44">
        <v>0</v>
      </c>
      <c r="K529" s="44">
        <v>0</v>
      </c>
      <c r="L529" s="4"/>
    </row>
    <row r="530" spans="1:12" ht="25.5" x14ac:dyDescent="0.25">
      <c r="A530" s="2" t="s">
        <v>3</v>
      </c>
      <c r="B530" s="45">
        <f>B532+B533</f>
        <v>2320165</v>
      </c>
      <c r="C530" s="45">
        <f t="shared" ref="C530:I530" si="105">C532+C533</f>
        <v>2035030</v>
      </c>
      <c r="D530" s="45">
        <f t="shared" si="105"/>
        <v>317685</v>
      </c>
      <c r="E530" s="45">
        <f t="shared" si="105"/>
        <v>61611</v>
      </c>
      <c r="F530" s="45">
        <f t="shared" si="105"/>
        <v>158773</v>
      </c>
      <c r="G530" s="45">
        <f t="shared" si="105"/>
        <v>1495261</v>
      </c>
      <c r="H530" s="45">
        <f t="shared" si="105"/>
        <v>2476386</v>
      </c>
      <c r="I530" s="45">
        <f t="shared" si="105"/>
        <v>2452854</v>
      </c>
      <c r="J530" s="45">
        <f>J532+J533</f>
        <v>6419915</v>
      </c>
      <c r="K530" s="45">
        <f>K532+K533</f>
        <v>6373809</v>
      </c>
      <c r="L530" s="4"/>
    </row>
    <row r="531" spans="1:12" x14ac:dyDescent="0.25">
      <c r="A531" s="1" t="s">
        <v>121</v>
      </c>
      <c r="B531" s="44"/>
      <c r="C531" s="44"/>
      <c r="D531" s="44"/>
      <c r="E531" s="44"/>
      <c r="F531" s="44"/>
      <c r="G531" s="44"/>
      <c r="H531" s="44"/>
      <c r="I531" s="44"/>
      <c r="J531" s="44"/>
      <c r="K531" s="46"/>
      <c r="L531" s="4"/>
    </row>
    <row r="532" spans="1:12" ht="76.5" x14ac:dyDescent="0.25">
      <c r="A532" s="1" t="s">
        <v>6</v>
      </c>
      <c r="B532" s="44">
        <f>295800+348165</f>
        <v>643965</v>
      </c>
      <c r="C532" s="44">
        <f>255000+335030</f>
        <v>590030</v>
      </c>
      <c r="D532" s="44">
        <v>317685</v>
      </c>
      <c r="E532" s="44">
        <v>61611</v>
      </c>
      <c r="F532" s="44">
        <v>158773</v>
      </c>
      <c r="G532" s="44">
        <f>1000000+495261</f>
        <v>1495261</v>
      </c>
      <c r="H532" s="44">
        <f>2000000+476386</f>
        <v>2476386</v>
      </c>
      <c r="I532" s="44">
        <f>2000000+452854</f>
        <v>2452854</v>
      </c>
      <c r="J532" s="44">
        <f>6000000+419915</f>
        <v>6419915</v>
      </c>
      <c r="K532" s="46">
        <f>6000000+373809</f>
        <v>6373809</v>
      </c>
      <c r="L532" s="65" t="s">
        <v>99</v>
      </c>
    </row>
    <row r="533" spans="1:12" ht="51.75" thickBot="1" x14ac:dyDescent="0.3">
      <c r="A533" s="1" t="s">
        <v>13</v>
      </c>
      <c r="B533" s="44">
        <v>1676200</v>
      </c>
      <c r="C533" s="44">
        <v>1445000</v>
      </c>
      <c r="D533" s="44">
        <v>0</v>
      </c>
      <c r="E533" s="44">
        <v>0</v>
      </c>
      <c r="F533" s="44">
        <v>0</v>
      </c>
      <c r="G533" s="44">
        <v>0</v>
      </c>
      <c r="H533" s="44">
        <v>0</v>
      </c>
      <c r="I533" s="44">
        <v>0</v>
      </c>
      <c r="J533" s="44">
        <v>0</v>
      </c>
      <c r="K533" s="44">
        <v>0</v>
      </c>
      <c r="L533" s="31"/>
    </row>
    <row r="534" spans="1:12" ht="30" customHeight="1" thickBot="1" x14ac:dyDescent="0.3">
      <c r="A534" s="483" t="s">
        <v>63</v>
      </c>
      <c r="B534" s="484"/>
      <c r="C534" s="484"/>
      <c r="D534" s="484"/>
      <c r="E534" s="484"/>
      <c r="F534" s="484"/>
      <c r="G534" s="484"/>
      <c r="H534" s="484"/>
      <c r="I534" s="484"/>
      <c r="J534" s="484"/>
      <c r="K534" s="484"/>
      <c r="L534" s="485"/>
    </row>
    <row r="535" spans="1:12" ht="15.75" customHeight="1" x14ac:dyDescent="0.25">
      <c r="A535" s="3" t="s">
        <v>7</v>
      </c>
      <c r="B535" s="43">
        <v>0</v>
      </c>
      <c r="C535" s="43">
        <f t="shared" ref="C535:K535" si="106">C536+C537+C538+C540</f>
        <v>100000</v>
      </c>
      <c r="D535" s="43">
        <f t="shared" si="106"/>
        <v>400000</v>
      </c>
      <c r="E535" s="43">
        <f t="shared" si="106"/>
        <v>100000</v>
      </c>
      <c r="F535" s="43">
        <f t="shared" si="106"/>
        <v>400000</v>
      </c>
      <c r="G535" s="43">
        <f t="shared" si="106"/>
        <v>800000</v>
      </c>
      <c r="H535" s="43">
        <f t="shared" si="106"/>
        <v>1000000</v>
      </c>
      <c r="I535" s="43">
        <f t="shared" si="106"/>
        <v>1000000</v>
      </c>
      <c r="J535" s="43">
        <f t="shared" si="106"/>
        <v>1500000</v>
      </c>
      <c r="K535" s="43">
        <f t="shared" si="106"/>
        <v>1500000</v>
      </c>
      <c r="L535" s="71"/>
    </row>
    <row r="536" spans="1:12" x14ac:dyDescent="0.25">
      <c r="A536" s="1" t="s">
        <v>8</v>
      </c>
      <c r="B536" s="44">
        <v>0</v>
      </c>
      <c r="C536" s="44">
        <v>0</v>
      </c>
      <c r="D536" s="44">
        <v>0</v>
      </c>
      <c r="E536" s="44">
        <v>0</v>
      </c>
      <c r="F536" s="44">
        <v>0</v>
      </c>
      <c r="G536" s="44">
        <v>0</v>
      </c>
      <c r="H536" s="44">
        <v>0</v>
      </c>
      <c r="I536" s="44">
        <v>0</v>
      </c>
      <c r="J536" s="44">
        <v>0</v>
      </c>
      <c r="K536" s="44">
        <v>0</v>
      </c>
      <c r="L536" s="4"/>
    </row>
    <row r="537" spans="1:12" x14ac:dyDescent="0.25">
      <c r="A537" s="1" t="s">
        <v>9</v>
      </c>
      <c r="B537" s="44">
        <v>0</v>
      </c>
      <c r="C537" s="44">
        <v>0</v>
      </c>
      <c r="D537" s="44">
        <v>0</v>
      </c>
      <c r="E537" s="44">
        <v>0</v>
      </c>
      <c r="F537" s="44">
        <v>0</v>
      </c>
      <c r="G537" s="44">
        <v>0</v>
      </c>
      <c r="H537" s="44">
        <v>0</v>
      </c>
      <c r="I537" s="44">
        <v>0</v>
      </c>
      <c r="J537" s="44">
        <v>0</v>
      </c>
      <c r="K537" s="44">
        <v>0</v>
      </c>
      <c r="L537" s="4"/>
    </row>
    <row r="538" spans="1:12" ht="25.5" x14ac:dyDescent="0.25">
      <c r="A538" s="1" t="s">
        <v>10</v>
      </c>
      <c r="B538" s="44">
        <v>0</v>
      </c>
      <c r="C538" s="44">
        <v>0</v>
      </c>
      <c r="D538" s="44">
        <v>0</v>
      </c>
      <c r="E538" s="44">
        <v>0</v>
      </c>
      <c r="F538" s="44">
        <v>0</v>
      </c>
      <c r="G538" s="44">
        <v>0</v>
      </c>
      <c r="H538" s="44">
        <v>0</v>
      </c>
      <c r="I538" s="44">
        <v>0</v>
      </c>
      <c r="J538" s="44">
        <v>0</v>
      </c>
      <c r="K538" s="44">
        <v>0</v>
      </c>
      <c r="L538" s="4"/>
    </row>
    <row r="539" spans="1:12" ht="29.25" customHeight="1" x14ac:dyDescent="0.25">
      <c r="A539" s="1" t="s">
        <v>82</v>
      </c>
      <c r="B539" s="44">
        <v>0</v>
      </c>
      <c r="C539" s="44">
        <v>0</v>
      </c>
      <c r="D539" s="44">
        <v>0</v>
      </c>
      <c r="E539" s="44">
        <v>0</v>
      </c>
      <c r="F539" s="44">
        <v>0</v>
      </c>
      <c r="G539" s="44">
        <v>0</v>
      </c>
      <c r="H539" s="44">
        <v>0</v>
      </c>
      <c r="I539" s="44">
        <v>0</v>
      </c>
      <c r="J539" s="44">
        <v>0</v>
      </c>
      <c r="K539" s="44">
        <v>0</v>
      </c>
      <c r="L539" s="4"/>
    </row>
    <row r="540" spans="1:12" ht="25.5" x14ac:dyDescent="0.25">
      <c r="A540" s="2" t="s">
        <v>3</v>
      </c>
      <c r="B540" s="45">
        <f>B542+B543</f>
        <v>0</v>
      </c>
      <c r="C540" s="45">
        <f t="shared" ref="C540:K540" si="107">C542+C543</f>
        <v>100000</v>
      </c>
      <c r="D540" s="45">
        <f t="shared" si="107"/>
        <v>400000</v>
      </c>
      <c r="E540" s="45">
        <f t="shared" si="107"/>
        <v>100000</v>
      </c>
      <c r="F540" s="45">
        <f t="shared" si="107"/>
        <v>400000</v>
      </c>
      <c r="G540" s="45">
        <f t="shared" si="107"/>
        <v>800000</v>
      </c>
      <c r="H540" s="45">
        <f t="shared" si="107"/>
        <v>1000000</v>
      </c>
      <c r="I540" s="45">
        <f t="shared" si="107"/>
        <v>1000000</v>
      </c>
      <c r="J540" s="45">
        <f t="shared" si="107"/>
        <v>1500000</v>
      </c>
      <c r="K540" s="45">
        <f t="shared" si="107"/>
        <v>1500000</v>
      </c>
      <c r="L540" s="4"/>
    </row>
    <row r="541" spans="1:12" x14ac:dyDescent="0.25">
      <c r="A541" s="1" t="s">
        <v>121</v>
      </c>
      <c r="B541" s="44"/>
      <c r="C541" s="44"/>
      <c r="D541" s="44"/>
      <c r="E541" s="44"/>
      <c r="F541" s="44"/>
      <c r="G541" s="44"/>
      <c r="H541" s="44"/>
      <c r="I541" s="44"/>
      <c r="J541" s="44"/>
      <c r="K541" s="46"/>
      <c r="L541" s="4"/>
    </row>
    <row r="542" spans="1:12" x14ac:dyDescent="0.25">
      <c r="A542" s="1" t="s">
        <v>6</v>
      </c>
      <c r="B542" s="44">
        <v>0</v>
      </c>
      <c r="C542" s="44">
        <v>100000</v>
      </c>
      <c r="D542" s="44">
        <v>400000</v>
      </c>
      <c r="E542" s="44">
        <v>100000</v>
      </c>
      <c r="F542" s="44">
        <v>400000</v>
      </c>
      <c r="G542" s="44">
        <v>800000</v>
      </c>
      <c r="H542" s="44">
        <v>1000000</v>
      </c>
      <c r="I542" s="44">
        <v>1000000</v>
      </c>
      <c r="J542" s="44">
        <v>1500000</v>
      </c>
      <c r="K542" s="46">
        <v>1500000</v>
      </c>
      <c r="L542" s="4"/>
    </row>
    <row r="543" spans="1:12" ht="63" customHeight="1" thickBot="1" x14ac:dyDescent="0.3">
      <c r="A543" s="1" t="s">
        <v>13</v>
      </c>
      <c r="B543" s="44">
        <v>0</v>
      </c>
      <c r="C543" s="44">
        <v>0</v>
      </c>
      <c r="D543" s="44">
        <v>0</v>
      </c>
      <c r="E543" s="44">
        <v>0</v>
      </c>
      <c r="F543" s="44">
        <v>0</v>
      </c>
      <c r="G543" s="44">
        <v>0</v>
      </c>
      <c r="H543" s="44">
        <v>0</v>
      </c>
      <c r="I543" s="44">
        <v>0</v>
      </c>
      <c r="J543" s="44">
        <v>0</v>
      </c>
      <c r="K543" s="44">
        <v>0</v>
      </c>
      <c r="L543" s="4"/>
    </row>
    <row r="544" spans="1:12" ht="29.25" customHeight="1" thickBot="1" x14ac:dyDescent="0.3">
      <c r="A544" s="483" t="s">
        <v>132</v>
      </c>
      <c r="B544" s="484"/>
      <c r="C544" s="484"/>
      <c r="D544" s="484"/>
      <c r="E544" s="484"/>
      <c r="F544" s="484"/>
      <c r="G544" s="484"/>
      <c r="H544" s="484"/>
      <c r="I544" s="484"/>
      <c r="J544" s="484"/>
      <c r="K544" s="484"/>
      <c r="L544" s="485"/>
    </row>
    <row r="545" spans="1:14" ht="18" customHeight="1" x14ac:dyDescent="0.25">
      <c r="A545" s="3" t="s">
        <v>7</v>
      </c>
      <c r="B545" s="43">
        <f>B546+B547+B548+B550</f>
        <v>0</v>
      </c>
      <c r="C545" s="43">
        <f t="shared" ref="C545:K545" si="108">C546+C547+C548+C550</f>
        <v>0</v>
      </c>
      <c r="D545" s="43">
        <f t="shared" si="108"/>
        <v>8000000</v>
      </c>
      <c r="E545" s="43">
        <f t="shared" si="108"/>
        <v>0</v>
      </c>
      <c r="F545" s="43">
        <f t="shared" si="108"/>
        <v>8000000</v>
      </c>
      <c r="G545" s="43">
        <f t="shared" si="108"/>
        <v>12000000</v>
      </c>
      <c r="H545" s="43">
        <f t="shared" si="108"/>
        <v>12000000</v>
      </c>
      <c r="I545" s="43">
        <f t="shared" si="108"/>
        <v>20000</v>
      </c>
      <c r="J545" s="43">
        <f t="shared" si="108"/>
        <v>20000</v>
      </c>
      <c r="K545" s="43">
        <f t="shared" si="108"/>
        <v>20000</v>
      </c>
      <c r="L545" s="71"/>
    </row>
    <row r="546" spans="1:14" x14ac:dyDescent="0.25">
      <c r="A546" s="1" t="s">
        <v>8</v>
      </c>
      <c r="B546" s="44">
        <v>0</v>
      </c>
      <c r="C546" s="44">
        <v>0</v>
      </c>
      <c r="D546" s="44">
        <v>0</v>
      </c>
      <c r="E546" s="44">
        <v>0</v>
      </c>
      <c r="F546" s="44">
        <v>0</v>
      </c>
      <c r="G546" s="44">
        <v>0</v>
      </c>
      <c r="H546" s="44">
        <v>0</v>
      </c>
      <c r="I546" s="44">
        <v>0</v>
      </c>
      <c r="J546" s="44">
        <v>0</v>
      </c>
      <c r="K546" s="44">
        <v>0</v>
      </c>
      <c r="L546" s="4"/>
    </row>
    <row r="547" spans="1:14" x14ac:dyDescent="0.25">
      <c r="A547" s="1" t="s">
        <v>9</v>
      </c>
      <c r="B547" s="44">
        <v>0</v>
      </c>
      <c r="C547" s="44">
        <v>0</v>
      </c>
      <c r="D547" s="44">
        <v>0</v>
      </c>
      <c r="E547" s="44">
        <v>0</v>
      </c>
      <c r="F547" s="44">
        <v>0</v>
      </c>
      <c r="G547" s="44">
        <v>0</v>
      </c>
      <c r="H547" s="44">
        <v>0</v>
      </c>
      <c r="I547" s="44">
        <v>0</v>
      </c>
      <c r="J547" s="44">
        <v>0</v>
      </c>
      <c r="K547" s="44">
        <v>0</v>
      </c>
      <c r="L547" s="4"/>
    </row>
    <row r="548" spans="1:14" ht="25.5" x14ac:dyDescent="0.25">
      <c r="A548" s="1" t="s">
        <v>10</v>
      </c>
      <c r="B548" s="44">
        <v>0</v>
      </c>
      <c r="C548" s="44">
        <v>0</v>
      </c>
      <c r="D548" s="44">
        <v>0</v>
      </c>
      <c r="E548" s="44">
        <v>0</v>
      </c>
      <c r="F548" s="44">
        <v>0</v>
      </c>
      <c r="G548" s="44">
        <v>0</v>
      </c>
      <c r="H548" s="44">
        <v>0</v>
      </c>
      <c r="I548" s="44">
        <v>0</v>
      </c>
      <c r="J548" s="44">
        <v>0</v>
      </c>
      <c r="K548" s="44">
        <v>0</v>
      </c>
      <c r="L548" s="4"/>
    </row>
    <row r="549" spans="1:14" ht="27" customHeight="1" x14ac:dyDescent="0.25">
      <c r="A549" s="1" t="s">
        <v>82</v>
      </c>
      <c r="B549" s="44">
        <v>0</v>
      </c>
      <c r="C549" s="44">
        <v>0</v>
      </c>
      <c r="D549" s="44">
        <v>0</v>
      </c>
      <c r="E549" s="44">
        <v>0</v>
      </c>
      <c r="F549" s="44">
        <v>0</v>
      </c>
      <c r="G549" s="44">
        <v>0</v>
      </c>
      <c r="H549" s="44">
        <v>0</v>
      </c>
      <c r="I549" s="44">
        <v>0</v>
      </c>
      <c r="J549" s="44">
        <v>0</v>
      </c>
      <c r="K549" s="44">
        <v>0</v>
      </c>
      <c r="L549" s="4"/>
    </row>
    <row r="550" spans="1:14" ht="25.5" x14ac:dyDescent="0.25">
      <c r="A550" s="2" t="s">
        <v>3</v>
      </c>
      <c r="B550" s="45">
        <f>B552+B553</f>
        <v>0</v>
      </c>
      <c r="C550" s="45">
        <f t="shared" ref="C550:K550" si="109">C552+C553</f>
        <v>0</v>
      </c>
      <c r="D550" s="45">
        <f t="shared" si="109"/>
        <v>8000000</v>
      </c>
      <c r="E550" s="45">
        <f t="shared" si="109"/>
        <v>0</v>
      </c>
      <c r="F550" s="45">
        <f t="shared" si="109"/>
        <v>8000000</v>
      </c>
      <c r="G550" s="45">
        <f t="shared" si="109"/>
        <v>12000000</v>
      </c>
      <c r="H550" s="45">
        <f t="shared" si="109"/>
        <v>12000000</v>
      </c>
      <c r="I550" s="45">
        <f t="shared" si="109"/>
        <v>20000</v>
      </c>
      <c r="J550" s="45">
        <f t="shared" si="109"/>
        <v>20000</v>
      </c>
      <c r="K550" s="45">
        <f t="shared" si="109"/>
        <v>20000</v>
      </c>
      <c r="L550" s="4"/>
    </row>
    <row r="551" spans="1:14" x14ac:dyDescent="0.25">
      <c r="A551" s="1" t="s">
        <v>121</v>
      </c>
      <c r="B551" s="44"/>
      <c r="C551" s="44"/>
      <c r="D551" s="44"/>
      <c r="E551" s="44"/>
      <c r="F551" s="44"/>
      <c r="G551" s="44"/>
      <c r="H551" s="44"/>
      <c r="I551" s="44"/>
      <c r="J551" s="44"/>
      <c r="K551" s="46"/>
      <c r="L551" s="4"/>
    </row>
    <row r="552" spans="1:14" x14ac:dyDescent="0.25">
      <c r="A552" s="1" t="s">
        <v>6</v>
      </c>
      <c r="B552" s="44">
        <v>0</v>
      </c>
      <c r="C552" s="44">
        <v>0</v>
      </c>
      <c r="D552" s="44">
        <v>8000000</v>
      </c>
      <c r="E552" s="44"/>
      <c r="F552" s="91">
        <v>8000000</v>
      </c>
      <c r="G552" s="92">
        <v>12000000</v>
      </c>
      <c r="H552" s="44">
        <v>12000000</v>
      </c>
      <c r="I552" s="44">
        <v>20000</v>
      </c>
      <c r="J552" s="44">
        <v>20000</v>
      </c>
      <c r="K552" s="44">
        <v>20000</v>
      </c>
      <c r="L552" s="4"/>
    </row>
    <row r="553" spans="1:14" ht="51.75" thickBot="1" x14ac:dyDescent="0.3">
      <c r="A553" s="144" t="s">
        <v>13</v>
      </c>
      <c r="B553" s="149">
        <v>0</v>
      </c>
      <c r="C553" s="149">
        <v>0</v>
      </c>
      <c r="D553" s="149">
        <v>0</v>
      </c>
      <c r="E553" s="149">
        <v>0</v>
      </c>
      <c r="F553" s="149">
        <v>0</v>
      </c>
      <c r="G553" s="149">
        <v>0</v>
      </c>
      <c r="H553" s="149">
        <v>0</v>
      </c>
      <c r="I553" s="149">
        <v>0</v>
      </c>
      <c r="J553" s="149">
        <v>0</v>
      </c>
      <c r="K553" s="149">
        <v>0</v>
      </c>
      <c r="L553" s="151"/>
    </row>
    <row r="554" spans="1:14" ht="31.5" customHeight="1" thickBot="1" x14ac:dyDescent="0.3">
      <c r="A554" s="474" t="s">
        <v>144</v>
      </c>
      <c r="B554" s="474"/>
      <c r="C554" s="474"/>
      <c r="D554" s="474"/>
      <c r="E554" s="474"/>
      <c r="F554" s="474"/>
      <c r="G554" s="474"/>
      <c r="H554" s="474"/>
      <c r="I554" s="474"/>
      <c r="J554" s="474"/>
      <c r="K554" s="474"/>
      <c r="L554" s="474"/>
      <c r="N554" s="26"/>
    </row>
    <row r="555" spans="1:14" ht="15.75" customHeight="1" x14ac:dyDescent="0.25">
      <c r="A555" s="36" t="s">
        <v>7</v>
      </c>
      <c r="B555" s="93">
        <f>B556+B557+B558+B560</f>
        <v>0</v>
      </c>
      <c r="C555" s="93">
        <f t="shared" ref="C555:K555" si="110">C556+C557+C558+C560</f>
        <v>0</v>
      </c>
      <c r="D555" s="93">
        <f t="shared" si="110"/>
        <v>0</v>
      </c>
      <c r="E555" s="93">
        <f t="shared" si="110"/>
        <v>0</v>
      </c>
      <c r="F555" s="93">
        <f t="shared" si="110"/>
        <v>0</v>
      </c>
      <c r="G555" s="93">
        <f t="shared" si="110"/>
        <v>0</v>
      </c>
      <c r="H555" s="93">
        <f t="shared" si="110"/>
        <v>0</v>
      </c>
      <c r="I555" s="93">
        <f t="shared" si="110"/>
        <v>0</v>
      </c>
      <c r="J555" s="93">
        <f t="shared" si="110"/>
        <v>100000</v>
      </c>
      <c r="K555" s="93">
        <f t="shared" si="110"/>
        <v>0</v>
      </c>
      <c r="L555" s="479" t="s">
        <v>100</v>
      </c>
    </row>
    <row r="556" spans="1:14" x14ac:dyDescent="0.25">
      <c r="A556" s="1" t="s">
        <v>8</v>
      </c>
      <c r="B556" s="44">
        <v>0</v>
      </c>
      <c r="C556" s="44">
        <v>0</v>
      </c>
      <c r="D556" s="44">
        <v>0</v>
      </c>
      <c r="E556" s="44">
        <v>0</v>
      </c>
      <c r="F556" s="44">
        <v>0</v>
      </c>
      <c r="G556" s="44">
        <v>0</v>
      </c>
      <c r="H556" s="44">
        <v>0</v>
      </c>
      <c r="I556" s="44">
        <v>0</v>
      </c>
      <c r="J556" s="44">
        <v>0</v>
      </c>
      <c r="K556" s="44">
        <v>0</v>
      </c>
      <c r="L556" s="480"/>
    </row>
    <row r="557" spans="1:14" x14ac:dyDescent="0.25">
      <c r="A557" s="1" t="s">
        <v>9</v>
      </c>
      <c r="B557" s="44">
        <v>0</v>
      </c>
      <c r="C557" s="44">
        <v>0</v>
      </c>
      <c r="D557" s="44">
        <v>0</v>
      </c>
      <c r="E557" s="44">
        <v>0</v>
      </c>
      <c r="F557" s="44">
        <v>0</v>
      </c>
      <c r="G557" s="44">
        <v>0</v>
      </c>
      <c r="H557" s="44">
        <v>0</v>
      </c>
      <c r="I557" s="44">
        <v>0</v>
      </c>
      <c r="J557" s="44">
        <v>0</v>
      </c>
      <c r="K557" s="44">
        <v>0</v>
      </c>
      <c r="L557" s="480"/>
    </row>
    <row r="558" spans="1:14" ht="25.5" x14ac:dyDescent="0.25">
      <c r="A558" s="1" t="s">
        <v>10</v>
      </c>
      <c r="B558" s="44">
        <v>0</v>
      </c>
      <c r="C558" s="44">
        <v>0</v>
      </c>
      <c r="D558" s="44">
        <v>0</v>
      </c>
      <c r="E558" s="44">
        <v>0</v>
      </c>
      <c r="F558" s="44">
        <v>0</v>
      </c>
      <c r="G558" s="44">
        <v>0</v>
      </c>
      <c r="H558" s="44">
        <v>0</v>
      </c>
      <c r="I558" s="44">
        <v>0</v>
      </c>
      <c r="J558" s="44">
        <v>0</v>
      </c>
      <c r="K558" s="44">
        <v>0</v>
      </c>
      <c r="L558" s="480"/>
    </row>
    <row r="559" spans="1:14" ht="27" customHeight="1" x14ac:dyDescent="0.25">
      <c r="A559" s="1" t="s">
        <v>82</v>
      </c>
      <c r="B559" s="44">
        <v>0</v>
      </c>
      <c r="C559" s="44">
        <v>0</v>
      </c>
      <c r="D559" s="44">
        <v>0</v>
      </c>
      <c r="E559" s="44">
        <v>0</v>
      </c>
      <c r="F559" s="44">
        <v>0</v>
      </c>
      <c r="G559" s="44">
        <v>0</v>
      </c>
      <c r="H559" s="44">
        <v>0</v>
      </c>
      <c r="I559" s="44">
        <v>0</v>
      </c>
      <c r="J559" s="44">
        <v>0</v>
      </c>
      <c r="K559" s="44">
        <v>0</v>
      </c>
      <c r="L559" s="480"/>
    </row>
    <row r="560" spans="1:14" ht="25.5" x14ac:dyDescent="0.25">
      <c r="A560" s="2" t="s">
        <v>3</v>
      </c>
      <c r="B560" s="45">
        <f t="shared" ref="B560:I560" si="111">B562+B563</f>
        <v>0</v>
      </c>
      <c r="C560" s="45">
        <f t="shared" si="111"/>
        <v>0</v>
      </c>
      <c r="D560" s="45">
        <f t="shared" si="111"/>
        <v>0</v>
      </c>
      <c r="E560" s="45">
        <f t="shared" si="111"/>
        <v>0</v>
      </c>
      <c r="F560" s="45">
        <f t="shared" si="111"/>
        <v>0</v>
      </c>
      <c r="G560" s="45">
        <f t="shared" si="111"/>
        <v>0</v>
      </c>
      <c r="H560" s="45">
        <f t="shared" si="111"/>
        <v>0</v>
      </c>
      <c r="I560" s="45">
        <f t="shared" si="111"/>
        <v>0</v>
      </c>
      <c r="J560" s="45">
        <f>J562+J563</f>
        <v>100000</v>
      </c>
      <c r="K560" s="45">
        <f>K562+K563</f>
        <v>0</v>
      </c>
      <c r="L560" s="480"/>
    </row>
    <row r="561" spans="1:12" x14ac:dyDescent="0.25">
      <c r="A561" s="1" t="s">
        <v>121</v>
      </c>
      <c r="B561" s="44"/>
      <c r="C561" s="44"/>
      <c r="D561" s="44"/>
      <c r="E561" s="44"/>
      <c r="F561" s="44"/>
      <c r="G561" s="44"/>
      <c r="H561" s="44"/>
      <c r="I561" s="44"/>
      <c r="J561" s="44"/>
      <c r="K561" s="44"/>
      <c r="L561" s="480"/>
    </row>
    <row r="562" spans="1:12" x14ac:dyDescent="0.25">
      <c r="A562" s="1" t="s">
        <v>6</v>
      </c>
      <c r="B562" s="44">
        <v>0</v>
      </c>
      <c r="C562" s="44">
        <v>0</v>
      </c>
      <c r="D562" s="44">
        <v>0</v>
      </c>
      <c r="E562" s="44">
        <v>0</v>
      </c>
      <c r="F562" s="44">
        <v>0</v>
      </c>
      <c r="G562" s="44">
        <v>0</v>
      </c>
      <c r="H562" s="44">
        <v>0</v>
      </c>
      <c r="I562" s="44">
        <v>0</v>
      </c>
      <c r="J562" s="44">
        <v>100000</v>
      </c>
      <c r="K562" s="44">
        <v>0</v>
      </c>
      <c r="L562" s="480"/>
    </row>
    <row r="563" spans="1:12" ht="51" x14ac:dyDescent="0.25">
      <c r="A563" s="1" t="s">
        <v>13</v>
      </c>
      <c r="B563" s="44">
        <v>0</v>
      </c>
      <c r="C563" s="44">
        <v>0</v>
      </c>
      <c r="D563" s="44">
        <v>0</v>
      </c>
      <c r="E563" s="44">
        <v>0</v>
      </c>
      <c r="F563" s="44">
        <v>0</v>
      </c>
      <c r="G563" s="44">
        <v>0</v>
      </c>
      <c r="H563" s="44">
        <v>0</v>
      </c>
      <c r="I563" s="44">
        <v>0</v>
      </c>
      <c r="J563" s="44">
        <v>0</v>
      </c>
      <c r="K563" s="44">
        <v>0</v>
      </c>
      <c r="L563" s="497"/>
    </row>
    <row r="564" spans="1:12" ht="15" customHeight="1" thickBot="1" x14ac:dyDescent="0.3">
      <c r="A564" s="531" t="s">
        <v>40</v>
      </c>
      <c r="B564" s="532"/>
      <c r="C564" s="532"/>
      <c r="D564" s="532"/>
      <c r="E564" s="532"/>
      <c r="F564" s="532"/>
      <c r="G564" s="532"/>
      <c r="H564" s="532"/>
      <c r="I564" s="532"/>
      <c r="J564" s="532"/>
      <c r="K564" s="532"/>
      <c r="L564" s="533"/>
    </row>
    <row r="565" spans="1:12" ht="30" customHeight="1" thickBot="1" x14ac:dyDescent="0.3">
      <c r="A565" s="474" t="s">
        <v>41</v>
      </c>
      <c r="B565" s="474"/>
      <c r="C565" s="474"/>
      <c r="D565" s="474"/>
      <c r="E565" s="474"/>
      <c r="F565" s="474"/>
      <c r="G565" s="474"/>
      <c r="H565" s="474"/>
      <c r="I565" s="474"/>
      <c r="J565" s="474"/>
      <c r="K565" s="474"/>
      <c r="L565" s="474"/>
    </row>
    <row r="566" spans="1:12" ht="19.5" customHeight="1" x14ac:dyDescent="0.25">
      <c r="A566" s="3" t="s">
        <v>7</v>
      </c>
      <c r="B566" s="43">
        <f>B567+B568+B569+B571</f>
        <v>0</v>
      </c>
      <c r="C566" s="43">
        <f t="shared" ref="C566:K566" si="112">C567+C568+C569+C571</f>
        <v>0</v>
      </c>
      <c r="D566" s="43">
        <f t="shared" si="112"/>
        <v>0</v>
      </c>
      <c r="E566" s="43">
        <f t="shared" si="112"/>
        <v>0</v>
      </c>
      <c r="F566" s="43">
        <f t="shared" si="112"/>
        <v>0</v>
      </c>
      <c r="G566" s="43">
        <f t="shared" si="112"/>
        <v>0</v>
      </c>
      <c r="H566" s="43">
        <f t="shared" si="112"/>
        <v>0</v>
      </c>
      <c r="I566" s="43">
        <f t="shared" si="112"/>
        <v>0</v>
      </c>
      <c r="J566" s="143">
        <v>0</v>
      </c>
      <c r="K566" s="43">
        <f t="shared" si="112"/>
        <v>0</v>
      </c>
      <c r="L566" s="480" t="s">
        <v>105</v>
      </c>
    </row>
    <row r="567" spans="1:12" x14ac:dyDescent="0.25">
      <c r="A567" s="1" t="s">
        <v>8</v>
      </c>
      <c r="B567" s="44">
        <v>0</v>
      </c>
      <c r="C567" s="44">
        <v>0</v>
      </c>
      <c r="D567" s="44">
        <v>0</v>
      </c>
      <c r="E567" s="44">
        <v>0</v>
      </c>
      <c r="F567" s="44">
        <v>0</v>
      </c>
      <c r="G567" s="44">
        <v>0</v>
      </c>
      <c r="H567" s="44">
        <v>0</v>
      </c>
      <c r="I567" s="44">
        <v>0</v>
      </c>
      <c r="J567" s="95">
        <v>0</v>
      </c>
      <c r="K567" s="44">
        <v>0</v>
      </c>
      <c r="L567" s="480"/>
    </row>
    <row r="568" spans="1:12" x14ac:dyDescent="0.25">
      <c r="A568" s="1" t="s">
        <v>9</v>
      </c>
      <c r="B568" s="44">
        <v>0</v>
      </c>
      <c r="C568" s="44">
        <v>0</v>
      </c>
      <c r="D568" s="44">
        <v>0</v>
      </c>
      <c r="E568" s="44">
        <v>0</v>
      </c>
      <c r="F568" s="44">
        <v>0</v>
      </c>
      <c r="G568" s="44">
        <v>0</v>
      </c>
      <c r="H568" s="44">
        <v>0</v>
      </c>
      <c r="I568" s="44">
        <v>0</v>
      </c>
      <c r="J568" s="95">
        <v>0</v>
      </c>
      <c r="K568" s="44">
        <v>0</v>
      </c>
      <c r="L568" s="480"/>
    </row>
    <row r="569" spans="1:12" ht="25.5" x14ac:dyDescent="0.25">
      <c r="A569" s="1" t="s">
        <v>10</v>
      </c>
      <c r="B569" s="44">
        <v>0</v>
      </c>
      <c r="C569" s="44">
        <v>0</v>
      </c>
      <c r="D569" s="44">
        <v>0</v>
      </c>
      <c r="E569" s="44">
        <v>0</v>
      </c>
      <c r="F569" s="44">
        <v>0</v>
      </c>
      <c r="G569" s="44">
        <v>0</v>
      </c>
      <c r="H569" s="44">
        <v>0</v>
      </c>
      <c r="I569" s="44">
        <v>0</v>
      </c>
      <c r="J569" s="95">
        <v>0</v>
      </c>
      <c r="K569" s="44">
        <v>0</v>
      </c>
      <c r="L569" s="480"/>
    </row>
    <row r="570" spans="1:12" ht="30" customHeight="1" x14ac:dyDescent="0.25">
      <c r="A570" s="1" t="s">
        <v>82</v>
      </c>
      <c r="B570" s="44">
        <v>0</v>
      </c>
      <c r="C570" s="44">
        <v>0</v>
      </c>
      <c r="D570" s="44">
        <v>0</v>
      </c>
      <c r="E570" s="44">
        <v>0</v>
      </c>
      <c r="F570" s="44">
        <v>0</v>
      </c>
      <c r="G570" s="44">
        <v>0</v>
      </c>
      <c r="H570" s="44">
        <v>0</v>
      </c>
      <c r="I570" s="44">
        <v>0</v>
      </c>
      <c r="J570" s="44">
        <v>0</v>
      </c>
      <c r="K570" s="44">
        <v>0</v>
      </c>
      <c r="L570" s="480"/>
    </row>
    <row r="571" spans="1:12" ht="25.5" x14ac:dyDescent="0.25">
      <c r="A571" s="2" t="s">
        <v>3</v>
      </c>
      <c r="B571" s="45">
        <f t="shared" ref="B571:I571" si="113">B573+B574</f>
        <v>0</v>
      </c>
      <c r="C571" s="45">
        <f t="shared" si="113"/>
        <v>0</v>
      </c>
      <c r="D571" s="45">
        <f t="shared" si="113"/>
        <v>0</v>
      </c>
      <c r="E571" s="45">
        <f t="shared" si="113"/>
        <v>0</v>
      </c>
      <c r="F571" s="45">
        <f t="shared" si="113"/>
        <v>0</v>
      </c>
      <c r="G571" s="45">
        <f t="shared" si="113"/>
        <v>0</v>
      </c>
      <c r="H571" s="45">
        <f t="shared" si="113"/>
        <v>0</v>
      </c>
      <c r="I571" s="45">
        <f t="shared" si="113"/>
        <v>0</v>
      </c>
      <c r="J571" s="96">
        <v>0</v>
      </c>
      <c r="K571" s="45">
        <f>K573+K574</f>
        <v>0</v>
      </c>
      <c r="L571" s="480"/>
    </row>
    <row r="572" spans="1:12" x14ac:dyDescent="0.25">
      <c r="A572" s="1" t="s">
        <v>121</v>
      </c>
      <c r="B572" s="44"/>
      <c r="C572" s="44"/>
      <c r="D572" s="44"/>
      <c r="E572" s="44"/>
      <c r="F572" s="44"/>
      <c r="G572" s="44"/>
      <c r="H572" s="44"/>
      <c r="I572" s="44"/>
      <c r="J572" s="95"/>
      <c r="K572" s="44"/>
      <c r="L572" s="480"/>
    </row>
    <row r="573" spans="1:12" x14ac:dyDescent="0.25">
      <c r="A573" s="1" t="s">
        <v>6</v>
      </c>
      <c r="B573" s="44">
        <v>0</v>
      </c>
      <c r="C573" s="44">
        <v>0</v>
      </c>
      <c r="D573" s="44">
        <v>0</v>
      </c>
      <c r="E573" s="44">
        <v>0</v>
      </c>
      <c r="F573" s="44">
        <v>0</v>
      </c>
      <c r="G573" s="44">
        <v>0</v>
      </c>
      <c r="H573" s="44">
        <v>0</v>
      </c>
      <c r="I573" s="44">
        <v>0</v>
      </c>
      <c r="J573" s="95">
        <v>0</v>
      </c>
      <c r="K573" s="44">
        <v>0</v>
      </c>
      <c r="L573" s="480"/>
    </row>
    <row r="574" spans="1:12" ht="62.25" customHeight="1" thickBot="1" x14ac:dyDescent="0.3">
      <c r="A574" s="1" t="s">
        <v>13</v>
      </c>
      <c r="B574" s="44">
        <v>0</v>
      </c>
      <c r="C574" s="44">
        <v>0</v>
      </c>
      <c r="D574" s="44">
        <v>0</v>
      </c>
      <c r="E574" s="44">
        <v>0</v>
      </c>
      <c r="F574" s="44">
        <v>0</v>
      </c>
      <c r="G574" s="44">
        <v>0</v>
      </c>
      <c r="H574" s="44">
        <v>0</v>
      </c>
      <c r="I574" s="44">
        <v>0</v>
      </c>
      <c r="J574" s="44">
        <v>0</v>
      </c>
      <c r="K574" s="44">
        <v>0</v>
      </c>
      <c r="L574" s="481"/>
    </row>
    <row r="575" spans="1:12" ht="25.5" customHeight="1" thickBot="1" x14ac:dyDescent="0.3">
      <c r="A575" s="483" t="s">
        <v>64</v>
      </c>
      <c r="B575" s="484"/>
      <c r="C575" s="484"/>
      <c r="D575" s="484"/>
      <c r="E575" s="484"/>
      <c r="F575" s="484"/>
      <c r="G575" s="484"/>
      <c r="H575" s="484"/>
      <c r="I575" s="484"/>
      <c r="J575" s="484"/>
      <c r="K575" s="484"/>
      <c r="L575" s="485"/>
    </row>
    <row r="576" spans="1:12" x14ac:dyDescent="0.25">
      <c r="A576" s="3" t="s">
        <v>7</v>
      </c>
      <c r="B576" s="93">
        <f>B577+B578+B579+B581</f>
        <v>0</v>
      </c>
      <c r="C576" s="93">
        <f t="shared" ref="C576:K576" si="114">C577+C578+C579+C581</f>
        <v>0</v>
      </c>
      <c r="D576" s="93">
        <f t="shared" si="114"/>
        <v>0</v>
      </c>
      <c r="E576" s="93">
        <f t="shared" si="114"/>
        <v>0</v>
      </c>
      <c r="F576" s="93">
        <f t="shared" si="114"/>
        <v>0</v>
      </c>
      <c r="G576" s="93">
        <f t="shared" si="114"/>
        <v>0</v>
      </c>
      <c r="H576" s="93">
        <f t="shared" si="114"/>
        <v>0</v>
      </c>
      <c r="I576" s="93">
        <f t="shared" si="114"/>
        <v>0</v>
      </c>
      <c r="J576" s="93">
        <f t="shared" si="114"/>
        <v>0</v>
      </c>
      <c r="K576" s="93">
        <f t="shared" si="114"/>
        <v>0</v>
      </c>
      <c r="L576" s="521" t="s">
        <v>105</v>
      </c>
    </row>
    <row r="577" spans="1:14" x14ac:dyDescent="0.25">
      <c r="A577" s="1" t="s">
        <v>8</v>
      </c>
      <c r="B577" s="44">
        <v>0</v>
      </c>
      <c r="C577" s="44">
        <v>0</v>
      </c>
      <c r="D577" s="44">
        <v>0</v>
      </c>
      <c r="E577" s="44">
        <v>0</v>
      </c>
      <c r="F577" s="44">
        <v>0</v>
      </c>
      <c r="G577" s="44">
        <v>0</v>
      </c>
      <c r="H577" s="44">
        <v>0</v>
      </c>
      <c r="I577" s="44">
        <v>0</v>
      </c>
      <c r="J577" s="44">
        <v>0</v>
      </c>
      <c r="K577" s="44">
        <v>0</v>
      </c>
      <c r="L577" s="480"/>
    </row>
    <row r="578" spans="1:14" x14ac:dyDescent="0.25">
      <c r="A578" s="1" t="s">
        <v>9</v>
      </c>
      <c r="B578" s="44">
        <v>0</v>
      </c>
      <c r="C578" s="44">
        <v>0</v>
      </c>
      <c r="D578" s="44">
        <v>0</v>
      </c>
      <c r="E578" s="44">
        <v>0</v>
      </c>
      <c r="F578" s="44">
        <v>0</v>
      </c>
      <c r="G578" s="44">
        <v>0</v>
      </c>
      <c r="H578" s="44">
        <v>0</v>
      </c>
      <c r="I578" s="44">
        <v>0</v>
      </c>
      <c r="J578" s="44">
        <v>0</v>
      </c>
      <c r="K578" s="44">
        <v>0</v>
      </c>
      <c r="L578" s="480"/>
    </row>
    <row r="579" spans="1:14" ht="25.5" x14ac:dyDescent="0.25">
      <c r="A579" s="1" t="s">
        <v>10</v>
      </c>
      <c r="B579" s="44">
        <v>0</v>
      </c>
      <c r="C579" s="44">
        <v>0</v>
      </c>
      <c r="D579" s="44">
        <v>0</v>
      </c>
      <c r="E579" s="44">
        <v>0</v>
      </c>
      <c r="F579" s="44">
        <v>0</v>
      </c>
      <c r="G579" s="44">
        <v>0</v>
      </c>
      <c r="H579" s="44">
        <v>0</v>
      </c>
      <c r="I579" s="44">
        <v>0</v>
      </c>
      <c r="J579" s="44">
        <v>0</v>
      </c>
      <c r="K579" s="44">
        <v>0</v>
      </c>
      <c r="L579" s="480"/>
    </row>
    <row r="580" spans="1:14" ht="27" customHeight="1" x14ac:dyDescent="0.25">
      <c r="A580" s="1" t="s">
        <v>82</v>
      </c>
      <c r="B580" s="44">
        <v>0</v>
      </c>
      <c r="C580" s="44">
        <v>0</v>
      </c>
      <c r="D580" s="44">
        <v>0</v>
      </c>
      <c r="E580" s="44">
        <v>0</v>
      </c>
      <c r="F580" s="44">
        <v>0</v>
      </c>
      <c r="G580" s="44">
        <v>0</v>
      </c>
      <c r="H580" s="44">
        <v>0</v>
      </c>
      <c r="I580" s="44">
        <v>0</v>
      </c>
      <c r="J580" s="44">
        <v>0</v>
      </c>
      <c r="K580" s="44">
        <v>0</v>
      </c>
      <c r="L580" s="480"/>
    </row>
    <row r="581" spans="1:14" ht="25.5" x14ac:dyDescent="0.25">
      <c r="A581" s="2" t="s">
        <v>3</v>
      </c>
      <c r="B581" s="45">
        <f t="shared" ref="B581:I581" si="115">B583+B584</f>
        <v>0</v>
      </c>
      <c r="C581" s="45">
        <f t="shared" si="115"/>
        <v>0</v>
      </c>
      <c r="D581" s="45">
        <f t="shared" si="115"/>
        <v>0</v>
      </c>
      <c r="E581" s="45">
        <f t="shared" si="115"/>
        <v>0</v>
      </c>
      <c r="F581" s="45">
        <f t="shared" si="115"/>
        <v>0</v>
      </c>
      <c r="G581" s="45">
        <f t="shared" si="115"/>
        <v>0</v>
      </c>
      <c r="H581" s="45">
        <f t="shared" si="115"/>
        <v>0</v>
      </c>
      <c r="I581" s="45">
        <f t="shared" si="115"/>
        <v>0</v>
      </c>
      <c r="J581" s="45">
        <v>0</v>
      </c>
      <c r="K581" s="45">
        <f>K583+K584</f>
        <v>0</v>
      </c>
      <c r="L581" s="480"/>
    </row>
    <row r="582" spans="1:14" x14ac:dyDescent="0.25">
      <c r="A582" s="1" t="s">
        <v>121</v>
      </c>
      <c r="B582" s="44"/>
      <c r="C582" s="44"/>
      <c r="D582" s="44"/>
      <c r="E582" s="44"/>
      <c r="F582" s="44"/>
      <c r="G582" s="44"/>
      <c r="H582" s="44"/>
      <c r="I582" s="44"/>
      <c r="J582" s="44"/>
      <c r="K582" s="44"/>
      <c r="L582" s="480"/>
    </row>
    <row r="583" spans="1:14" x14ac:dyDescent="0.25">
      <c r="A583" s="1" t="s">
        <v>6</v>
      </c>
      <c r="B583" s="44">
        <v>0</v>
      </c>
      <c r="C583" s="44">
        <v>0</v>
      </c>
      <c r="D583" s="44">
        <v>0</v>
      </c>
      <c r="E583" s="44">
        <v>0</v>
      </c>
      <c r="F583" s="44">
        <v>0</v>
      </c>
      <c r="G583" s="44">
        <v>0</v>
      </c>
      <c r="H583" s="44">
        <v>0</v>
      </c>
      <c r="I583" s="44">
        <v>0</v>
      </c>
      <c r="J583" s="44">
        <v>0</v>
      </c>
      <c r="K583" s="44">
        <v>0</v>
      </c>
      <c r="L583" s="480"/>
    </row>
    <row r="584" spans="1:14" ht="62.25" customHeight="1" thickBot="1" x14ac:dyDescent="0.3">
      <c r="A584" s="1" t="s">
        <v>13</v>
      </c>
      <c r="B584" s="44">
        <v>0</v>
      </c>
      <c r="C584" s="44">
        <v>0</v>
      </c>
      <c r="D584" s="44">
        <v>0</v>
      </c>
      <c r="E584" s="44">
        <v>0</v>
      </c>
      <c r="F584" s="44">
        <v>0</v>
      </c>
      <c r="G584" s="44">
        <v>0</v>
      </c>
      <c r="H584" s="44">
        <v>0</v>
      </c>
      <c r="I584" s="44">
        <v>0</v>
      </c>
      <c r="J584" s="44">
        <v>0</v>
      </c>
      <c r="K584" s="44">
        <v>0</v>
      </c>
      <c r="L584" s="481"/>
    </row>
    <row r="585" spans="1:14" ht="15.75" thickBot="1" x14ac:dyDescent="0.3">
      <c r="A585" s="483" t="s">
        <v>42</v>
      </c>
      <c r="B585" s="484"/>
      <c r="C585" s="484"/>
      <c r="D585" s="484"/>
      <c r="E585" s="484"/>
      <c r="F585" s="484"/>
      <c r="G585" s="484"/>
      <c r="H585" s="484"/>
      <c r="I585" s="484"/>
      <c r="J585" s="484"/>
      <c r="K585" s="484"/>
      <c r="L585" s="485"/>
    </row>
    <row r="586" spans="1:14" ht="15.75" customHeight="1" thickBot="1" x14ac:dyDescent="0.3">
      <c r="A586" s="483" t="s">
        <v>65</v>
      </c>
      <c r="B586" s="484"/>
      <c r="C586" s="484"/>
      <c r="D586" s="484"/>
      <c r="E586" s="484"/>
      <c r="F586" s="484"/>
      <c r="G586" s="484"/>
      <c r="H586" s="484"/>
      <c r="I586" s="484"/>
      <c r="J586" s="484"/>
      <c r="K586" s="484"/>
      <c r="L586" s="485"/>
    </row>
    <row r="587" spans="1:14" ht="18" customHeight="1" x14ac:dyDescent="0.25">
      <c r="A587" s="3" t="s">
        <v>7</v>
      </c>
      <c r="B587" s="104">
        <f>SUM(B588:B592)</f>
        <v>0</v>
      </c>
      <c r="C587" s="104">
        <f t="shared" ref="C587:K587" si="116">SUM(C588:C592)</f>
        <v>0</v>
      </c>
      <c r="D587" s="104">
        <f t="shared" si="116"/>
        <v>0</v>
      </c>
      <c r="E587" s="104">
        <f t="shared" si="116"/>
        <v>0</v>
      </c>
      <c r="F587" s="104">
        <f t="shared" si="116"/>
        <v>0</v>
      </c>
      <c r="G587" s="104">
        <f>SUM(G588:G592)</f>
        <v>53200000</v>
      </c>
      <c r="H587" s="104">
        <f t="shared" si="116"/>
        <v>12500000</v>
      </c>
      <c r="I587" s="104">
        <f t="shared" si="116"/>
        <v>46500000</v>
      </c>
      <c r="J587" s="104">
        <f t="shared" si="116"/>
        <v>81000000</v>
      </c>
      <c r="K587" s="104">
        <f t="shared" si="116"/>
        <v>81000000</v>
      </c>
      <c r="L587" s="489" t="s">
        <v>112</v>
      </c>
      <c r="M587" s="28"/>
      <c r="N587" s="26"/>
    </row>
    <row r="588" spans="1:14" ht="22.5" customHeight="1" x14ac:dyDescent="0.25">
      <c r="A588" s="1" t="s">
        <v>8</v>
      </c>
      <c r="B588" s="73">
        <v>0</v>
      </c>
      <c r="C588" s="73">
        <v>0</v>
      </c>
      <c r="D588" s="73">
        <v>0</v>
      </c>
      <c r="E588" s="73">
        <v>0</v>
      </c>
      <c r="F588" s="73">
        <v>0</v>
      </c>
      <c r="G588" s="73">
        <v>0</v>
      </c>
      <c r="H588" s="73">
        <v>0</v>
      </c>
      <c r="I588" s="73">
        <v>0</v>
      </c>
      <c r="J588" s="73">
        <v>0</v>
      </c>
      <c r="K588" s="74">
        <v>0</v>
      </c>
      <c r="L588" s="490"/>
    </row>
    <row r="589" spans="1:14" x14ac:dyDescent="0.25">
      <c r="A589" s="1" t="s">
        <v>9</v>
      </c>
      <c r="B589" s="73">
        <v>0</v>
      </c>
      <c r="C589" s="73">
        <v>0</v>
      </c>
      <c r="D589" s="73">
        <v>0</v>
      </c>
      <c r="E589" s="73">
        <v>0</v>
      </c>
      <c r="F589" s="73">
        <v>0</v>
      </c>
      <c r="G589" s="73">
        <v>0</v>
      </c>
      <c r="H589" s="73">
        <v>0</v>
      </c>
      <c r="I589" s="73">
        <v>0</v>
      </c>
      <c r="J589" s="73">
        <v>0</v>
      </c>
      <c r="K589" s="74">
        <v>0</v>
      </c>
      <c r="L589" s="490"/>
    </row>
    <row r="590" spans="1:14" ht="25.5" x14ac:dyDescent="0.25">
      <c r="A590" s="1" t="s">
        <v>10</v>
      </c>
      <c r="B590" s="73">
        <v>0</v>
      </c>
      <c r="C590" s="73">
        <v>0</v>
      </c>
      <c r="D590" s="73">
        <v>0</v>
      </c>
      <c r="E590" s="73">
        <v>0</v>
      </c>
      <c r="F590" s="73">
        <v>0</v>
      </c>
      <c r="G590" s="73">
        <v>0</v>
      </c>
      <c r="H590" s="73">
        <v>0</v>
      </c>
      <c r="I590" s="73">
        <v>0</v>
      </c>
      <c r="J590" s="73">
        <v>0</v>
      </c>
      <c r="K590" s="74">
        <v>0</v>
      </c>
      <c r="L590" s="490"/>
    </row>
    <row r="591" spans="1:14" ht="29.25" customHeight="1" x14ac:dyDescent="0.25">
      <c r="A591" s="1" t="s">
        <v>82</v>
      </c>
      <c r="B591" s="73">
        <v>0</v>
      </c>
      <c r="C591" s="73">
        <v>0</v>
      </c>
      <c r="D591" s="73">
        <v>0</v>
      </c>
      <c r="E591" s="73">
        <v>0</v>
      </c>
      <c r="F591" s="73">
        <v>0</v>
      </c>
      <c r="G591" s="73">
        <v>13300000</v>
      </c>
      <c r="H591" s="73">
        <v>3125000</v>
      </c>
      <c r="I591" s="73">
        <v>11625000</v>
      </c>
      <c r="J591" s="73">
        <v>20250000</v>
      </c>
      <c r="K591" s="73">
        <v>20250000</v>
      </c>
      <c r="L591" s="490"/>
    </row>
    <row r="592" spans="1:14" ht="25.5" x14ac:dyDescent="0.25">
      <c r="A592" s="2" t="s">
        <v>3</v>
      </c>
      <c r="B592" s="75">
        <f>SUM(B594:B595)</f>
        <v>0</v>
      </c>
      <c r="C592" s="75">
        <f t="shared" ref="C592:K592" si="117">SUM(C594:C595)</f>
        <v>0</v>
      </c>
      <c r="D592" s="75">
        <f t="shared" si="117"/>
        <v>0</v>
      </c>
      <c r="E592" s="75">
        <f t="shared" si="117"/>
        <v>0</v>
      </c>
      <c r="F592" s="75">
        <f t="shared" si="117"/>
        <v>0</v>
      </c>
      <c r="G592" s="75">
        <f t="shared" si="117"/>
        <v>39900000</v>
      </c>
      <c r="H592" s="75">
        <f t="shared" si="117"/>
        <v>9375000</v>
      </c>
      <c r="I592" s="75">
        <f t="shared" si="117"/>
        <v>34875000</v>
      </c>
      <c r="J592" s="75">
        <f t="shared" si="117"/>
        <v>60750000</v>
      </c>
      <c r="K592" s="75">
        <f t="shared" si="117"/>
        <v>60750000</v>
      </c>
      <c r="L592" s="490"/>
    </row>
    <row r="593" spans="1:12" x14ac:dyDescent="0.25">
      <c r="A593" s="1" t="s">
        <v>121</v>
      </c>
      <c r="B593" s="73"/>
      <c r="C593" s="73"/>
      <c r="D593" s="73"/>
      <c r="E593" s="73"/>
      <c r="F593" s="73"/>
      <c r="G593" s="73"/>
      <c r="H593" s="73"/>
      <c r="I593" s="73"/>
      <c r="J593" s="73"/>
      <c r="K593" s="74"/>
      <c r="L593" s="490"/>
    </row>
    <row r="594" spans="1:12" x14ac:dyDescent="0.25">
      <c r="A594" s="1" t="s">
        <v>6</v>
      </c>
      <c r="B594" s="73">
        <v>0</v>
      </c>
      <c r="C594" s="73">
        <v>0</v>
      </c>
      <c r="D594" s="73">
        <v>0</v>
      </c>
      <c r="E594" s="73">
        <v>0</v>
      </c>
      <c r="F594" s="73">
        <v>0</v>
      </c>
      <c r="G594" s="73">
        <v>0</v>
      </c>
      <c r="H594" s="73">
        <v>0</v>
      </c>
      <c r="I594" s="73">
        <v>0</v>
      </c>
      <c r="J594" s="73">
        <v>0</v>
      </c>
      <c r="K594" s="74">
        <v>0</v>
      </c>
      <c r="L594" s="490"/>
    </row>
    <row r="595" spans="1:12" ht="61.5" customHeight="1" thickBot="1" x14ac:dyDescent="0.3">
      <c r="A595" s="1" t="s">
        <v>13</v>
      </c>
      <c r="B595" s="73">
        <v>0</v>
      </c>
      <c r="C595" s="73">
        <v>0</v>
      </c>
      <c r="D595" s="73">
        <v>0</v>
      </c>
      <c r="E595" s="73">
        <v>0</v>
      </c>
      <c r="F595" s="73">
        <v>0</v>
      </c>
      <c r="G595" s="73">
        <v>39900000</v>
      </c>
      <c r="H595" s="73">
        <v>9375000</v>
      </c>
      <c r="I595" s="73">
        <v>34875000</v>
      </c>
      <c r="J595" s="73">
        <v>60750000</v>
      </c>
      <c r="K595" s="74">
        <v>60750000</v>
      </c>
      <c r="L595" s="491"/>
    </row>
    <row r="596" spans="1:12" ht="19.5" customHeight="1" thickBot="1" x14ac:dyDescent="0.3">
      <c r="A596" s="483" t="s">
        <v>66</v>
      </c>
      <c r="B596" s="484"/>
      <c r="C596" s="484"/>
      <c r="D596" s="484"/>
      <c r="E596" s="484"/>
      <c r="F596" s="484"/>
      <c r="G596" s="484"/>
      <c r="H596" s="484"/>
      <c r="I596" s="484"/>
      <c r="J596" s="484"/>
      <c r="K596" s="484"/>
      <c r="L596" s="485"/>
    </row>
    <row r="597" spans="1:12" x14ac:dyDescent="0.25">
      <c r="A597" s="3" t="s">
        <v>7</v>
      </c>
      <c r="B597" s="43">
        <v>0</v>
      </c>
      <c r="C597" s="43">
        <v>0</v>
      </c>
      <c r="D597" s="43">
        <v>0</v>
      </c>
      <c r="E597" s="43">
        <v>37335000</v>
      </c>
      <c r="F597" s="43">
        <v>5999000</v>
      </c>
      <c r="G597" s="43">
        <v>0</v>
      </c>
      <c r="H597" s="43">
        <v>88334609</v>
      </c>
      <c r="I597" s="43">
        <v>63595000</v>
      </c>
      <c r="J597" s="43">
        <v>46150000</v>
      </c>
      <c r="K597" s="43">
        <v>37800000</v>
      </c>
      <c r="L597" s="61"/>
    </row>
    <row r="598" spans="1:12" x14ac:dyDescent="0.25">
      <c r="A598" s="1" t="s">
        <v>8</v>
      </c>
      <c r="B598" s="44">
        <v>0</v>
      </c>
      <c r="C598" s="44">
        <v>0</v>
      </c>
      <c r="D598" s="44">
        <v>0</v>
      </c>
      <c r="E598" s="44">
        <v>0</v>
      </c>
      <c r="F598" s="44">
        <v>0</v>
      </c>
      <c r="G598" s="44">
        <v>0</v>
      </c>
      <c r="H598" s="44">
        <v>0</v>
      </c>
      <c r="I598" s="44">
        <v>0</v>
      </c>
      <c r="J598" s="44">
        <v>0</v>
      </c>
      <c r="K598" s="44">
        <v>0</v>
      </c>
      <c r="L598" s="4"/>
    </row>
    <row r="599" spans="1:12" x14ac:dyDescent="0.25">
      <c r="A599" s="1" t="s">
        <v>9</v>
      </c>
      <c r="B599" s="44">
        <v>0</v>
      </c>
      <c r="C599" s="44">
        <v>0</v>
      </c>
      <c r="D599" s="44">
        <v>0</v>
      </c>
      <c r="E599" s="44">
        <v>0</v>
      </c>
      <c r="F599" s="44">
        <v>0</v>
      </c>
      <c r="G599" s="44">
        <v>0</v>
      </c>
      <c r="H599" s="44">
        <v>0</v>
      </c>
      <c r="I599" s="44">
        <v>0</v>
      </c>
      <c r="J599" s="44">
        <v>0</v>
      </c>
      <c r="K599" s="44">
        <v>0</v>
      </c>
      <c r="L599" s="4"/>
    </row>
    <row r="600" spans="1:12" ht="25.5" x14ac:dyDescent="0.25">
      <c r="A600" s="1" t="s">
        <v>10</v>
      </c>
      <c r="B600" s="44">
        <v>0</v>
      </c>
      <c r="C600" s="44">
        <v>0</v>
      </c>
      <c r="D600" s="44">
        <v>0</v>
      </c>
      <c r="E600" s="44">
        <v>37335000</v>
      </c>
      <c r="F600" s="44">
        <v>5999000</v>
      </c>
      <c r="G600" s="44">
        <v>0</v>
      </c>
      <c r="H600" s="44">
        <v>88334609</v>
      </c>
      <c r="I600" s="44">
        <v>63595000</v>
      </c>
      <c r="J600" s="44">
        <v>46150000</v>
      </c>
      <c r="K600" s="46">
        <v>37800000</v>
      </c>
      <c r="L600" s="4"/>
    </row>
    <row r="601" spans="1:12" ht="23.25" customHeight="1" x14ac:dyDescent="0.25">
      <c r="A601" s="1" t="s">
        <v>82</v>
      </c>
      <c r="B601" s="44">
        <v>0</v>
      </c>
      <c r="C601" s="44">
        <v>0</v>
      </c>
      <c r="D601" s="44">
        <v>0</v>
      </c>
      <c r="E601" s="44">
        <v>0</v>
      </c>
      <c r="F601" s="44">
        <v>0</v>
      </c>
      <c r="G601" s="44">
        <v>0</v>
      </c>
      <c r="H601" s="44">
        <v>0</v>
      </c>
      <c r="I601" s="44">
        <v>0</v>
      </c>
      <c r="J601" s="44">
        <v>0</v>
      </c>
      <c r="K601" s="44">
        <v>0</v>
      </c>
      <c r="L601" s="4"/>
    </row>
    <row r="602" spans="1:12" ht="25.5" x14ac:dyDescent="0.25">
      <c r="A602" s="2" t="s">
        <v>3</v>
      </c>
      <c r="B602" s="45">
        <v>0</v>
      </c>
      <c r="C602" s="45">
        <v>0</v>
      </c>
      <c r="D602" s="45">
        <v>0</v>
      </c>
      <c r="E602" s="45">
        <v>0</v>
      </c>
      <c r="F602" s="45">
        <v>0</v>
      </c>
      <c r="G602" s="45">
        <v>0</v>
      </c>
      <c r="H602" s="45">
        <v>0</v>
      </c>
      <c r="I602" s="45">
        <v>0</v>
      </c>
      <c r="J602" s="45">
        <v>0</v>
      </c>
      <c r="K602" s="45">
        <v>0</v>
      </c>
      <c r="L602" s="4"/>
    </row>
    <row r="603" spans="1:12" x14ac:dyDescent="0.25">
      <c r="A603" s="1" t="s">
        <v>121</v>
      </c>
      <c r="B603" s="44"/>
      <c r="C603" s="44"/>
      <c r="D603" s="44"/>
      <c r="E603" s="44"/>
      <c r="F603" s="44"/>
      <c r="G603" s="44"/>
      <c r="H603" s="44"/>
      <c r="I603" s="44"/>
      <c r="J603" s="44"/>
      <c r="K603" s="46"/>
      <c r="L603" s="4"/>
    </row>
    <row r="604" spans="1:12" x14ac:dyDescent="0.25">
      <c r="A604" s="1" t="s">
        <v>6</v>
      </c>
      <c r="B604" s="44">
        <v>0</v>
      </c>
      <c r="C604" s="44">
        <v>0</v>
      </c>
      <c r="D604" s="44">
        <v>0</v>
      </c>
      <c r="E604" s="44">
        <v>0</v>
      </c>
      <c r="F604" s="44">
        <v>0</v>
      </c>
      <c r="G604" s="44">
        <v>0</v>
      </c>
      <c r="H604" s="44">
        <v>0</v>
      </c>
      <c r="I604" s="44">
        <v>0</v>
      </c>
      <c r="J604" s="44">
        <v>0</v>
      </c>
      <c r="K604" s="44">
        <v>0</v>
      </c>
      <c r="L604" s="4"/>
    </row>
    <row r="605" spans="1:12" ht="66" customHeight="1" thickBot="1" x14ac:dyDescent="0.3">
      <c r="A605" s="1" t="s">
        <v>13</v>
      </c>
      <c r="B605" s="44">
        <v>0</v>
      </c>
      <c r="C605" s="44">
        <v>0</v>
      </c>
      <c r="D605" s="44">
        <v>0</v>
      </c>
      <c r="E605" s="44">
        <v>0</v>
      </c>
      <c r="F605" s="44">
        <v>0</v>
      </c>
      <c r="G605" s="44">
        <v>0</v>
      </c>
      <c r="H605" s="44">
        <v>0</v>
      </c>
      <c r="I605" s="44">
        <v>0</v>
      </c>
      <c r="J605" s="44">
        <v>0</v>
      </c>
      <c r="K605" s="44">
        <v>0</v>
      </c>
      <c r="L605" s="4"/>
    </row>
    <row r="606" spans="1:12" ht="15.75" customHeight="1" thickBot="1" x14ac:dyDescent="0.3">
      <c r="A606" s="483" t="s">
        <v>67</v>
      </c>
      <c r="B606" s="484"/>
      <c r="C606" s="484"/>
      <c r="D606" s="484"/>
      <c r="E606" s="484"/>
      <c r="F606" s="484"/>
      <c r="G606" s="484"/>
      <c r="H606" s="484"/>
      <c r="I606" s="484"/>
      <c r="J606" s="484"/>
      <c r="K606" s="484"/>
      <c r="L606" s="485"/>
    </row>
    <row r="607" spans="1:12" x14ac:dyDescent="0.25">
      <c r="A607" s="3" t="s">
        <v>7</v>
      </c>
      <c r="B607" s="43">
        <f>B608+B609+B610+B612</f>
        <v>0</v>
      </c>
      <c r="C607" s="43">
        <f t="shared" ref="C607:K607" si="118">C608+C609+C610+C612</f>
        <v>5902400</v>
      </c>
      <c r="D607" s="43">
        <f t="shared" si="118"/>
        <v>125923040</v>
      </c>
      <c r="E607" s="43">
        <f t="shared" si="118"/>
        <v>0</v>
      </c>
      <c r="F607" s="43">
        <f t="shared" si="118"/>
        <v>0</v>
      </c>
      <c r="G607" s="43">
        <f t="shared" si="118"/>
        <v>0</v>
      </c>
      <c r="H607" s="43">
        <f t="shared" si="118"/>
        <v>0</v>
      </c>
      <c r="I607" s="43">
        <f t="shared" si="118"/>
        <v>0</v>
      </c>
      <c r="J607" s="43">
        <f t="shared" si="118"/>
        <v>0</v>
      </c>
      <c r="K607" s="43">
        <f t="shared" si="118"/>
        <v>0</v>
      </c>
      <c r="L607" s="61"/>
    </row>
    <row r="608" spans="1:12" x14ac:dyDescent="0.25">
      <c r="A608" s="1" t="s">
        <v>8</v>
      </c>
      <c r="B608" s="44">
        <v>0</v>
      </c>
      <c r="C608" s="44">
        <v>0</v>
      </c>
      <c r="D608" s="44">
        <v>0</v>
      </c>
      <c r="E608" s="44">
        <v>0</v>
      </c>
      <c r="F608" s="44">
        <v>0</v>
      </c>
      <c r="G608" s="44">
        <v>0</v>
      </c>
      <c r="H608" s="44">
        <v>0</v>
      </c>
      <c r="I608" s="44">
        <v>0</v>
      </c>
      <c r="J608" s="44">
        <v>0</v>
      </c>
      <c r="K608" s="44">
        <v>0</v>
      </c>
      <c r="L608" s="4"/>
    </row>
    <row r="609" spans="1:12" x14ac:dyDescent="0.25">
      <c r="A609" s="1" t="s">
        <v>9</v>
      </c>
      <c r="B609" s="44">
        <v>0</v>
      </c>
      <c r="C609" s="44">
        <v>0</v>
      </c>
      <c r="D609" s="44">
        <v>0</v>
      </c>
      <c r="E609" s="44">
        <v>0</v>
      </c>
      <c r="F609" s="44">
        <v>0</v>
      </c>
      <c r="G609" s="44">
        <v>0</v>
      </c>
      <c r="H609" s="44">
        <v>0</v>
      </c>
      <c r="I609" s="44">
        <v>0</v>
      </c>
      <c r="J609" s="44">
        <v>0</v>
      </c>
      <c r="K609" s="44">
        <v>0</v>
      </c>
      <c r="L609" s="4"/>
    </row>
    <row r="610" spans="1:12" ht="25.5" x14ac:dyDescent="0.25">
      <c r="A610" s="1" t="s">
        <v>10</v>
      </c>
      <c r="B610" s="44">
        <v>0</v>
      </c>
      <c r="C610" s="44">
        <v>5902400</v>
      </c>
      <c r="D610" s="44">
        <v>125923040</v>
      </c>
      <c r="E610" s="44">
        <v>0</v>
      </c>
      <c r="F610" s="44">
        <v>0</v>
      </c>
      <c r="G610" s="44">
        <v>0</v>
      </c>
      <c r="H610" s="44">
        <v>0</v>
      </c>
      <c r="I610" s="44">
        <v>0</v>
      </c>
      <c r="J610" s="44">
        <v>0</v>
      </c>
      <c r="K610" s="44">
        <v>0</v>
      </c>
      <c r="L610" s="4"/>
    </row>
    <row r="611" spans="1:12" ht="25.5" customHeight="1" x14ac:dyDescent="0.25">
      <c r="A611" s="1" t="s">
        <v>82</v>
      </c>
      <c r="B611" s="44">
        <v>0</v>
      </c>
      <c r="C611" s="44">
        <v>0</v>
      </c>
      <c r="D611" s="44">
        <v>0</v>
      </c>
      <c r="E611" s="44">
        <v>0</v>
      </c>
      <c r="F611" s="44">
        <v>0</v>
      </c>
      <c r="G611" s="44">
        <v>0</v>
      </c>
      <c r="H611" s="44">
        <v>0</v>
      </c>
      <c r="I611" s="44">
        <v>0</v>
      </c>
      <c r="J611" s="44">
        <v>0</v>
      </c>
      <c r="K611" s="44">
        <v>0</v>
      </c>
      <c r="L611" s="4"/>
    </row>
    <row r="612" spans="1:12" ht="25.5" x14ac:dyDescent="0.25">
      <c r="A612" s="2" t="s">
        <v>3</v>
      </c>
      <c r="B612" s="45">
        <f>B614+B615</f>
        <v>0</v>
      </c>
      <c r="C612" s="45">
        <f t="shared" ref="C612:K612" si="119">C614+C615</f>
        <v>0</v>
      </c>
      <c r="D612" s="45">
        <f t="shared" si="119"/>
        <v>0</v>
      </c>
      <c r="E612" s="45">
        <f t="shared" si="119"/>
        <v>0</v>
      </c>
      <c r="F612" s="45">
        <f t="shared" si="119"/>
        <v>0</v>
      </c>
      <c r="G612" s="45">
        <f t="shared" si="119"/>
        <v>0</v>
      </c>
      <c r="H612" s="45">
        <f t="shared" si="119"/>
        <v>0</v>
      </c>
      <c r="I612" s="45">
        <f t="shared" si="119"/>
        <v>0</v>
      </c>
      <c r="J612" s="45">
        <f t="shared" si="119"/>
        <v>0</v>
      </c>
      <c r="K612" s="45">
        <f t="shared" si="119"/>
        <v>0</v>
      </c>
      <c r="L612" s="4"/>
    </row>
    <row r="613" spans="1:12" x14ac:dyDescent="0.25">
      <c r="A613" s="1" t="s">
        <v>121</v>
      </c>
      <c r="B613" s="44"/>
      <c r="C613" s="44"/>
      <c r="D613" s="44"/>
      <c r="E613" s="44"/>
      <c r="F613" s="44"/>
      <c r="G613" s="44"/>
      <c r="H613" s="44"/>
      <c r="I613" s="44"/>
      <c r="J613" s="44"/>
      <c r="K613" s="46"/>
      <c r="L613" s="4"/>
    </row>
    <row r="614" spans="1:12" x14ac:dyDescent="0.25">
      <c r="A614" s="1" t="s">
        <v>6</v>
      </c>
      <c r="B614" s="44">
        <v>0</v>
      </c>
      <c r="C614" s="44">
        <v>0</v>
      </c>
      <c r="D614" s="44">
        <v>0</v>
      </c>
      <c r="E614" s="44">
        <v>0</v>
      </c>
      <c r="F614" s="44">
        <v>0</v>
      </c>
      <c r="G614" s="44">
        <v>0</v>
      </c>
      <c r="H614" s="44">
        <v>0</v>
      </c>
      <c r="I614" s="44">
        <v>0</v>
      </c>
      <c r="J614" s="44">
        <v>0</v>
      </c>
      <c r="K614" s="44">
        <v>0</v>
      </c>
      <c r="L614" s="4"/>
    </row>
    <row r="615" spans="1:12" ht="62.25" customHeight="1" thickBot="1" x14ac:dyDescent="0.3">
      <c r="A615" s="1" t="s">
        <v>13</v>
      </c>
      <c r="B615" s="44">
        <v>0</v>
      </c>
      <c r="C615" s="44">
        <v>0</v>
      </c>
      <c r="D615" s="44">
        <v>0</v>
      </c>
      <c r="E615" s="44">
        <v>0</v>
      </c>
      <c r="F615" s="44">
        <v>0</v>
      </c>
      <c r="G615" s="44">
        <v>0</v>
      </c>
      <c r="H615" s="44">
        <v>0</v>
      </c>
      <c r="I615" s="44">
        <v>0</v>
      </c>
      <c r="J615" s="44">
        <v>0</v>
      </c>
      <c r="K615" s="44">
        <v>0</v>
      </c>
      <c r="L615" s="4"/>
    </row>
    <row r="616" spans="1:12" ht="15.75" customHeight="1" thickBot="1" x14ac:dyDescent="0.3">
      <c r="A616" s="486" t="s">
        <v>68</v>
      </c>
      <c r="B616" s="487"/>
      <c r="C616" s="487"/>
      <c r="D616" s="487"/>
      <c r="E616" s="487"/>
      <c r="F616" s="487"/>
      <c r="G616" s="487"/>
      <c r="H616" s="487"/>
      <c r="I616" s="487"/>
      <c r="J616" s="487"/>
      <c r="K616" s="487"/>
      <c r="L616" s="488"/>
    </row>
    <row r="617" spans="1:12" ht="19.5" customHeight="1" x14ac:dyDescent="0.25">
      <c r="A617" s="32" t="s">
        <v>7</v>
      </c>
      <c r="B617" s="124">
        <v>0</v>
      </c>
      <c r="C617" s="124">
        <v>0</v>
      </c>
      <c r="D617" s="124">
        <v>0</v>
      </c>
      <c r="E617" s="124">
        <v>1100000</v>
      </c>
      <c r="F617" s="124">
        <v>1000000</v>
      </c>
      <c r="G617" s="124">
        <v>700000</v>
      </c>
      <c r="H617" s="124">
        <v>0</v>
      </c>
      <c r="I617" s="124">
        <v>0</v>
      </c>
      <c r="J617" s="124">
        <v>0</v>
      </c>
      <c r="K617" s="125">
        <v>0</v>
      </c>
      <c r="L617" s="479" t="s">
        <v>111</v>
      </c>
    </row>
    <row r="618" spans="1:12" ht="18" customHeight="1" x14ac:dyDescent="0.25">
      <c r="A618" s="33" t="s">
        <v>8</v>
      </c>
      <c r="B618" s="81">
        <v>0</v>
      </c>
      <c r="C618" s="81">
        <v>0</v>
      </c>
      <c r="D618" s="81">
        <v>0</v>
      </c>
      <c r="E618" s="81">
        <v>0</v>
      </c>
      <c r="F618" s="81">
        <v>0</v>
      </c>
      <c r="G618" s="81">
        <v>0</v>
      </c>
      <c r="H618" s="81">
        <v>0</v>
      </c>
      <c r="I618" s="81">
        <v>0</v>
      </c>
      <c r="J618" s="81">
        <v>0</v>
      </c>
      <c r="K618" s="126">
        <v>0</v>
      </c>
      <c r="L618" s="480"/>
    </row>
    <row r="619" spans="1:12" x14ac:dyDescent="0.25">
      <c r="A619" s="33" t="s">
        <v>9</v>
      </c>
      <c r="B619" s="81">
        <v>0</v>
      </c>
      <c r="C619" s="81">
        <v>0</v>
      </c>
      <c r="D619" s="81">
        <v>0</v>
      </c>
      <c r="E619" s="81">
        <v>0</v>
      </c>
      <c r="F619" s="81">
        <v>0</v>
      </c>
      <c r="G619" s="81">
        <v>0</v>
      </c>
      <c r="H619" s="81">
        <v>0</v>
      </c>
      <c r="I619" s="81">
        <v>0</v>
      </c>
      <c r="J619" s="81">
        <v>0</v>
      </c>
      <c r="K619" s="126">
        <v>0</v>
      </c>
      <c r="L619" s="480"/>
    </row>
    <row r="620" spans="1:12" ht="25.5" x14ac:dyDescent="0.25">
      <c r="A620" s="33" t="s">
        <v>10</v>
      </c>
      <c r="B620" s="81">
        <v>0</v>
      </c>
      <c r="C620" s="81">
        <v>0</v>
      </c>
      <c r="D620" s="81">
        <v>0</v>
      </c>
      <c r="E620" s="81">
        <v>0</v>
      </c>
      <c r="F620" s="81">
        <v>0</v>
      </c>
      <c r="G620" s="81">
        <v>0</v>
      </c>
      <c r="H620" s="81">
        <v>0</v>
      </c>
      <c r="I620" s="81">
        <v>0</v>
      </c>
      <c r="J620" s="81">
        <v>0</v>
      </c>
      <c r="K620" s="126">
        <v>0</v>
      </c>
      <c r="L620" s="480"/>
    </row>
    <row r="621" spans="1:12" ht="30.75" customHeight="1" x14ac:dyDescent="0.25">
      <c r="A621" s="33" t="s">
        <v>82</v>
      </c>
      <c r="B621" s="81">
        <v>0</v>
      </c>
      <c r="C621" s="81">
        <v>0</v>
      </c>
      <c r="D621" s="81">
        <v>0</v>
      </c>
      <c r="E621" s="81">
        <v>0</v>
      </c>
      <c r="F621" s="81">
        <v>0</v>
      </c>
      <c r="G621" s="81">
        <v>0</v>
      </c>
      <c r="H621" s="81">
        <v>0</v>
      </c>
      <c r="I621" s="81">
        <v>0</v>
      </c>
      <c r="J621" s="81">
        <v>0</v>
      </c>
      <c r="K621" s="81">
        <v>0</v>
      </c>
      <c r="L621" s="480"/>
    </row>
    <row r="622" spans="1:12" ht="25.5" x14ac:dyDescent="0.25">
      <c r="A622" s="35" t="s">
        <v>3</v>
      </c>
      <c r="B622" s="127">
        <v>0</v>
      </c>
      <c r="C622" s="127">
        <v>0</v>
      </c>
      <c r="D622" s="127">
        <v>0</v>
      </c>
      <c r="E622" s="127">
        <v>0</v>
      </c>
      <c r="F622" s="127">
        <v>0</v>
      </c>
      <c r="G622" s="127">
        <v>0</v>
      </c>
      <c r="H622" s="127">
        <v>0</v>
      </c>
      <c r="I622" s="127">
        <v>0</v>
      </c>
      <c r="J622" s="127">
        <v>0</v>
      </c>
      <c r="K622" s="128">
        <v>0</v>
      </c>
      <c r="L622" s="480"/>
    </row>
    <row r="623" spans="1:12" x14ac:dyDescent="0.25">
      <c r="A623" s="33" t="s">
        <v>121</v>
      </c>
      <c r="B623" s="127"/>
      <c r="C623" s="127"/>
      <c r="D623" s="127"/>
      <c r="E623" s="127"/>
      <c r="F623" s="127"/>
      <c r="G623" s="127"/>
      <c r="H623" s="127"/>
      <c r="I623" s="127"/>
      <c r="J623" s="127"/>
      <c r="K623" s="128"/>
      <c r="L623" s="480"/>
    </row>
    <row r="624" spans="1:12" x14ac:dyDescent="0.25">
      <c r="A624" s="33" t="s">
        <v>6</v>
      </c>
      <c r="B624" s="81">
        <v>0</v>
      </c>
      <c r="C624" s="81">
        <v>0</v>
      </c>
      <c r="D624" s="81">
        <v>0</v>
      </c>
      <c r="E624" s="81">
        <v>0</v>
      </c>
      <c r="F624" s="81">
        <v>0</v>
      </c>
      <c r="G624" s="81">
        <v>0</v>
      </c>
      <c r="H624" s="81">
        <v>0</v>
      </c>
      <c r="I624" s="81">
        <v>0</v>
      </c>
      <c r="J624" s="81">
        <v>0</v>
      </c>
      <c r="K624" s="126">
        <v>0</v>
      </c>
      <c r="L624" s="480"/>
    </row>
    <row r="625" spans="1:12" ht="57.75" customHeight="1" thickBot="1" x14ac:dyDescent="0.3">
      <c r="A625" s="33" t="s">
        <v>13</v>
      </c>
      <c r="B625" s="81">
        <v>0</v>
      </c>
      <c r="C625" s="81">
        <v>0</v>
      </c>
      <c r="D625" s="81">
        <v>0</v>
      </c>
      <c r="E625" s="81">
        <v>0</v>
      </c>
      <c r="F625" s="81">
        <v>0</v>
      </c>
      <c r="G625" s="81">
        <v>0</v>
      </c>
      <c r="H625" s="81">
        <v>0</v>
      </c>
      <c r="I625" s="81">
        <v>0</v>
      </c>
      <c r="J625" s="81">
        <v>0</v>
      </c>
      <c r="K625" s="126">
        <v>0</v>
      </c>
      <c r="L625" s="481"/>
    </row>
    <row r="626" spans="1:12" ht="15.75" thickBot="1" x14ac:dyDescent="0.3">
      <c r="A626" s="486" t="s">
        <v>133</v>
      </c>
      <c r="B626" s="487"/>
      <c r="C626" s="487"/>
      <c r="D626" s="487"/>
      <c r="E626" s="487"/>
      <c r="F626" s="487"/>
      <c r="G626" s="487"/>
      <c r="H626" s="487"/>
      <c r="I626" s="487"/>
      <c r="J626" s="487"/>
      <c r="K626" s="487"/>
      <c r="L626" s="488"/>
    </row>
    <row r="627" spans="1:12" ht="21.75" customHeight="1" x14ac:dyDescent="0.25">
      <c r="A627" s="32" t="s">
        <v>7</v>
      </c>
      <c r="B627" s="124">
        <f>SUM(B628:B632)</f>
        <v>0</v>
      </c>
      <c r="C627" s="124">
        <f t="shared" ref="C627:K627" si="120">SUM(C628:C632)</f>
        <v>0</v>
      </c>
      <c r="D627" s="124">
        <f t="shared" si="120"/>
        <v>0</v>
      </c>
      <c r="E627" s="124">
        <f t="shared" si="120"/>
        <v>0</v>
      </c>
      <c r="F627" s="124">
        <f t="shared" si="120"/>
        <v>0</v>
      </c>
      <c r="G627" s="124">
        <f t="shared" si="120"/>
        <v>0</v>
      </c>
      <c r="H627" s="124">
        <f t="shared" si="120"/>
        <v>0</v>
      </c>
      <c r="I627" s="124">
        <f t="shared" si="120"/>
        <v>0</v>
      </c>
      <c r="J627" s="124">
        <f t="shared" si="120"/>
        <v>0</v>
      </c>
      <c r="K627" s="124">
        <f t="shared" si="120"/>
        <v>0</v>
      </c>
      <c r="L627" s="489" t="s">
        <v>101</v>
      </c>
    </row>
    <row r="628" spans="1:12" ht="15" customHeight="1" x14ac:dyDescent="0.25">
      <c r="A628" s="33" t="s">
        <v>8</v>
      </c>
      <c r="B628" s="81">
        <v>0</v>
      </c>
      <c r="C628" s="81">
        <v>0</v>
      </c>
      <c r="D628" s="81">
        <v>0</v>
      </c>
      <c r="E628" s="81">
        <v>0</v>
      </c>
      <c r="F628" s="81">
        <v>0</v>
      </c>
      <c r="G628" s="81">
        <v>0</v>
      </c>
      <c r="H628" s="81">
        <v>0</v>
      </c>
      <c r="I628" s="81">
        <v>0</v>
      </c>
      <c r="J628" s="81">
        <v>0</v>
      </c>
      <c r="K628" s="126">
        <v>0</v>
      </c>
      <c r="L628" s="490"/>
    </row>
    <row r="629" spans="1:12" x14ac:dyDescent="0.25">
      <c r="A629" s="33" t="s">
        <v>9</v>
      </c>
      <c r="B629" s="81">
        <v>0</v>
      </c>
      <c r="C629" s="81">
        <v>0</v>
      </c>
      <c r="D629" s="81">
        <v>0</v>
      </c>
      <c r="E629" s="81">
        <v>0</v>
      </c>
      <c r="F629" s="81">
        <v>0</v>
      </c>
      <c r="G629" s="81">
        <v>0</v>
      </c>
      <c r="H629" s="81">
        <v>0</v>
      </c>
      <c r="I629" s="81">
        <v>0</v>
      </c>
      <c r="J629" s="81">
        <v>0</v>
      </c>
      <c r="K629" s="126">
        <v>0</v>
      </c>
      <c r="L629" s="490"/>
    </row>
    <row r="630" spans="1:12" ht="25.5" x14ac:dyDescent="0.25">
      <c r="A630" s="33" t="s">
        <v>10</v>
      </c>
      <c r="B630" s="81">
        <v>0</v>
      </c>
      <c r="C630" s="81">
        <v>0</v>
      </c>
      <c r="D630" s="81">
        <v>0</v>
      </c>
      <c r="E630" s="81">
        <v>0</v>
      </c>
      <c r="F630" s="81">
        <v>0</v>
      </c>
      <c r="G630" s="81">
        <v>0</v>
      </c>
      <c r="H630" s="81">
        <v>0</v>
      </c>
      <c r="I630" s="81">
        <v>0</v>
      </c>
      <c r="J630" s="81">
        <v>0</v>
      </c>
      <c r="K630" s="126">
        <v>0</v>
      </c>
      <c r="L630" s="490"/>
    </row>
    <row r="631" spans="1:12" ht="28.5" customHeight="1" x14ac:dyDescent="0.25">
      <c r="A631" s="33" t="s">
        <v>82</v>
      </c>
      <c r="B631" s="81">
        <v>0</v>
      </c>
      <c r="C631" s="81">
        <v>0</v>
      </c>
      <c r="D631" s="81">
        <v>0</v>
      </c>
      <c r="E631" s="81">
        <v>0</v>
      </c>
      <c r="F631" s="81">
        <v>0</v>
      </c>
      <c r="G631" s="81">
        <v>0</v>
      </c>
      <c r="H631" s="81">
        <v>0</v>
      </c>
      <c r="I631" s="81">
        <v>0</v>
      </c>
      <c r="J631" s="81">
        <v>0</v>
      </c>
      <c r="K631" s="81">
        <v>0</v>
      </c>
      <c r="L631" s="490"/>
    </row>
    <row r="632" spans="1:12" ht="25.5" x14ac:dyDescent="0.25">
      <c r="A632" s="35" t="s">
        <v>3</v>
      </c>
      <c r="B632" s="127">
        <v>0</v>
      </c>
      <c r="C632" s="127">
        <v>0</v>
      </c>
      <c r="D632" s="127">
        <v>0</v>
      </c>
      <c r="E632" s="127">
        <v>0</v>
      </c>
      <c r="F632" s="127">
        <v>0</v>
      </c>
      <c r="G632" s="127">
        <v>0</v>
      </c>
      <c r="H632" s="127">
        <v>0</v>
      </c>
      <c r="I632" s="127">
        <v>0</v>
      </c>
      <c r="J632" s="127">
        <v>0</v>
      </c>
      <c r="K632" s="128">
        <v>0</v>
      </c>
      <c r="L632" s="490"/>
    </row>
    <row r="633" spans="1:12" x14ac:dyDescent="0.25">
      <c r="A633" s="33" t="s">
        <v>121</v>
      </c>
      <c r="B633" s="127"/>
      <c r="C633" s="127"/>
      <c r="D633" s="127"/>
      <c r="E633" s="127"/>
      <c r="F633" s="127"/>
      <c r="G633" s="127"/>
      <c r="H633" s="127"/>
      <c r="I633" s="127"/>
      <c r="J633" s="127"/>
      <c r="K633" s="128"/>
      <c r="L633" s="490"/>
    </row>
    <row r="634" spans="1:12" x14ac:dyDescent="0.25">
      <c r="A634" s="33" t="s">
        <v>6</v>
      </c>
      <c r="B634" s="81">
        <v>0</v>
      </c>
      <c r="C634" s="81">
        <v>0</v>
      </c>
      <c r="D634" s="81">
        <v>0</v>
      </c>
      <c r="E634" s="81">
        <v>0</v>
      </c>
      <c r="F634" s="81">
        <v>0</v>
      </c>
      <c r="G634" s="81">
        <v>0</v>
      </c>
      <c r="H634" s="81">
        <v>0</v>
      </c>
      <c r="I634" s="81">
        <v>0</v>
      </c>
      <c r="J634" s="81">
        <v>0</v>
      </c>
      <c r="K634" s="126">
        <v>0</v>
      </c>
      <c r="L634" s="490"/>
    </row>
    <row r="635" spans="1:12" ht="69" customHeight="1" thickBot="1" x14ac:dyDescent="0.3">
      <c r="A635" s="33" t="s">
        <v>13</v>
      </c>
      <c r="B635" s="81">
        <v>0</v>
      </c>
      <c r="C635" s="81">
        <v>0</v>
      </c>
      <c r="D635" s="81">
        <v>0</v>
      </c>
      <c r="E635" s="81">
        <v>0</v>
      </c>
      <c r="F635" s="81">
        <v>0</v>
      </c>
      <c r="G635" s="81">
        <v>0</v>
      </c>
      <c r="H635" s="81">
        <v>0</v>
      </c>
      <c r="I635" s="81">
        <v>0</v>
      </c>
      <c r="J635" s="81">
        <v>0</v>
      </c>
      <c r="K635" s="126">
        <v>0</v>
      </c>
      <c r="L635" s="496"/>
    </row>
    <row r="636" spans="1:12" ht="25.5" customHeight="1" thickBot="1" x14ac:dyDescent="0.3">
      <c r="A636" s="483" t="s">
        <v>43</v>
      </c>
      <c r="B636" s="484"/>
      <c r="C636" s="484"/>
      <c r="D636" s="484"/>
      <c r="E636" s="484"/>
      <c r="F636" s="484"/>
      <c r="G636" s="484"/>
      <c r="H636" s="484"/>
      <c r="I636" s="484"/>
      <c r="J636" s="484"/>
      <c r="K636" s="484"/>
      <c r="L636" s="485"/>
    </row>
    <row r="637" spans="1:12" ht="18.75" customHeight="1" thickBot="1" x14ac:dyDescent="0.3">
      <c r="A637" s="483" t="s">
        <v>44</v>
      </c>
      <c r="B637" s="484"/>
      <c r="C637" s="484"/>
      <c r="D637" s="484"/>
      <c r="E637" s="484"/>
      <c r="F637" s="484"/>
      <c r="G637" s="484"/>
      <c r="H637" s="484"/>
      <c r="I637" s="484"/>
      <c r="J637" s="484"/>
      <c r="K637" s="484"/>
      <c r="L637" s="485"/>
    </row>
    <row r="638" spans="1:12" x14ac:dyDescent="0.25">
      <c r="A638" s="3" t="s">
        <v>7</v>
      </c>
      <c r="B638" s="43">
        <f>B639+B640+B641+B643</f>
        <v>0</v>
      </c>
      <c r="C638" s="43">
        <f t="shared" ref="C638:K638" si="121">C639+C640+C641+C643</f>
        <v>0</v>
      </c>
      <c r="D638" s="43">
        <f t="shared" si="121"/>
        <v>0</v>
      </c>
      <c r="E638" s="43">
        <f t="shared" si="121"/>
        <v>0</v>
      </c>
      <c r="F638" s="43">
        <f t="shared" si="121"/>
        <v>0</v>
      </c>
      <c r="G638" s="43">
        <f t="shared" si="121"/>
        <v>3000000</v>
      </c>
      <c r="H638" s="43">
        <f t="shared" si="121"/>
        <v>0</v>
      </c>
      <c r="I638" s="43">
        <f t="shared" si="121"/>
        <v>0</v>
      </c>
      <c r="J638" s="43">
        <f t="shared" si="121"/>
        <v>0</v>
      </c>
      <c r="K638" s="43">
        <f t="shared" si="121"/>
        <v>0</v>
      </c>
      <c r="L638" s="479" t="s">
        <v>100</v>
      </c>
    </row>
    <row r="639" spans="1:12" x14ac:dyDescent="0.25">
      <c r="A639" s="1" t="s">
        <v>8</v>
      </c>
      <c r="B639" s="44">
        <v>0</v>
      </c>
      <c r="C639" s="44">
        <v>0</v>
      </c>
      <c r="D639" s="44">
        <v>0</v>
      </c>
      <c r="E639" s="44">
        <v>0</v>
      </c>
      <c r="F639" s="44">
        <v>0</v>
      </c>
      <c r="G639" s="44">
        <v>0</v>
      </c>
      <c r="H639" s="44">
        <v>0</v>
      </c>
      <c r="I639" s="44">
        <v>0</v>
      </c>
      <c r="J639" s="44">
        <v>0</v>
      </c>
      <c r="K639" s="44">
        <v>0</v>
      </c>
      <c r="L639" s="480"/>
    </row>
    <row r="640" spans="1:12" x14ac:dyDescent="0.25">
      <c r="A640" s="1" t="s">
        <v>9</v>
      </c>
      <c r="B640" s="44">
        <v>0</v>
      </c>
      <c r="C640" s="44">
        <v>0</v>
      </c>
      <c r="D640" s="44">
        <v>0</v>
      </c>
      <c r="E640" s="44">
        <v>0</v>
      </c>
      <c r="F640" s="44">
        <v>0</v>
      </c>
      <c r="G640" s="44">
        <v>0</v>
      </c>
      <c r="H640" s="44">
        <v>0</v>
      </c>
      <c r="I640" s="44">
        <v>0</v>
      </c>
      <c r="J640" s="44">
        <v>0</v>
      </c>
      <c r="K640" s="44">
        <v>0</v>
      </c>
      <c r="L640" s="480"/>
    </row>
    <row r="641" spans="1:12" ht="25.5" x14ac:dyDescent="0.25">
      <c r="A641" s="1" t="s">
        <v>10</v>
      </c>
      <c r="B641" s="44">
        <v>0</v>
      </c>
      <c r="C641" s="44">
        <v>0</v>
      </c>
      <c r="D641" s="44">
        <v>0</v>
      </c>
      <c r="E641" s="44">
        <v>0</v>
      </c>
      <c r="F641" s="44">
        <v>0</v>
      </c>
      <c r="G641" s="44">
        <v>0</v>
      </c>
      <c r="H641" s="44">
        <v>0</v>
      </c>
      <c r="I641" s="44">
        <v>0</v>
      </c>
      <c r="J641" s="44">
        <v>0</v>
      </c>
      <c r="K641" s="44">
        <v>0</v>
      </c>
      <c r="L641" s="480"/>
    </row>
    <row r="642" spans="1:12" ht="34.5" customHeight="1" x14ac:dyDescent="0.25">
      <c r="A642" s="1" t="s">
        <v>82</v>
      </c>
      <c r="B642" s="44">
        <v>0</v>
      </c>
      <c r="C642" s="44">
        <v>0</v>
      </c>
      <c r="D642" s="44">
        <v>0</v>
      </c>
      <c r="E642" s="44">
        <v>0</v>
      </c>
      <c r="F642" s="44">
        <v>0</v>
      </c>
      <c r="G642" s="44">
        <v>0</v>
      </c>
      <c r="H642" s="44">
        <v>0</v>
      </c>
      <c r="I642" s="44">
        <v>0</v>
      </c>
      <c r="J642" s="44">
        <v>0</v>
      </c>
      <c r="K642" s="44">
        <v>0</v>
      </c>
      <c r="L642" s="480"/>
    </row>
    <row r="643" spans="1:12" ht="25.5" x14ac:dyDescent="0.25">
      <c r="A643" s="2" t="s">
        <v>3</v>
      </c>
      <c r="B643" s="45">
        <f t="shared" ref="B643:K643" si="122">B645+B646</f>
        <v>0</v>
      </c>
      <c r="C643" s="45">
        <f t="shared" si="122"/>
        <v>0</v>
      </c>
      <c r="D643" s="45">
        <f t="shared" si="122"/>
        <v>0</v>
      </c>
      <c r="E643" s="45">
        <f t="shared" si="122"/>
        <v>0</v>
      </c>
      <c r="F643" s="45">
        <f t="shared" si="122"/>
        <v>0</v>
      </c>
      <c r="G643" s="45">
        <f t="shared" si="122"/>
        <v>3000000</v>
      </c>
      <c r="H643" s="45">
        <f t="shared" si="122"/>
        <v>0</v>
      </c>
      <c r="I643" s="45">
        <f t="shared" si="122"/>
        <v>0</v>
      </c>
      <c r="J643" s="45">
        <f t="shared" si="122"/>
        <v>0</v>
      </c>
      <c r="K643" s="45">
        <f t="shared" si="122"/>
        <v>0</v>
      </c>
      <c r="L643" s="480"/>
    </row>
    <row r="644" spans="1:12" x14ac:dyDescent="0.25">
      <c r="A644" s="1" t="s">
        <v>121</v>
      </c>
      <c r="B644" s="44"/>
      <c r="C644" s="44"/>
      <c r="D644" s="44"/>
      <c r="E644" s="44"/>
      <c r="F644" s="44"/>
      <c r="G644" s="44"/>
      <c r="H644" s="44"/>
      <c r="I644" s="44"/>
      <c r="J644" s="44"/>
      <c r="K644" s="46"/>
      <c r="L644" s="480"/>
    </row>
    <row r="645" spans="1:12" x14ac:dyDescent="0.25">
      <c r="A645" s="1" t="s">
        <v>6</v>
      </c>
      <c r="B645" s="44">
        <v>0</v>
      </c>
      <c r="C645" s="44">
        <v>0</v>
      </c>
      <c r="D645" s="44">
        <v>0</v>
      </c>
      <c r="E645" s="44">
        <v>0</v>
      </c>
      <c r="F645" s="44">
        <v>0</v>
      </c>
      <c r="G645" s="44">
        <v>0</v>
      </c>
      <c r="H645" s="44">
        <v>0</v>
      </c>
      <c r="I645" s="44">
        <v>0</v>
      </c>
      <c r="J645" s="44">
        <v>0</v>
      </c>
      <c r="K645" s="44">
        <v>0</v>
      </c>
      <c r="L645" s="480"/>
    </row>
    <row r="646" spans="1:12" ht="59.25" customHeight="1" thickBot="1" x14ac:dyDescent="0.3">
      <c r="A646" s="1" t="s">
        <v>13</v>
      </c>
      <c r="B646" s="44">
        <v>0</v>
      </c>
      <c r="C646" s="44">
        <v>0</v>
      </c>
      <c r="D646" s="44">
        <v>0</v>
      </c>
      <c r="E646" s="44">
        <v>0</v>
      </c>
      <c r="F646" s="44">
        <v>0</v>
      </c>
      <c r="G646" s="44">
        <v>3000000</v>
      </c>
      <c r="H646" s="44">
        <v>0</v>
      </c>
      <c r="I646" s="44">
        <v>0</v>
      </c>
      <c r="J646" s="44">
        <v>0</v>
      </c>
      <c r="K646" s="44">
        <v>0</v>
      </c>
      <c r="L646" s="497"/>
    </row>
    <row r="647" spans="1:12" ht="15.75" thickBot="1" x14ac:dyDescent="0.3">
      <c r="A647" s="483" t="s">
        <v>45</v>
      </c>
      <c r="B647" s="484"/>
      <c r="C647" s="484"/>
      <c r="D647" s="484"/>
      <c r="E647" s="484"/>
      <c r="F647" s="484"/>
      <c r="G647" s="484"/>
      <c r="H647" s="484"/>
      <c r="I647" s="484"/>
      <c r="J647" s="484"/>
      <c r="K647" s="484"/>
      <c r="L647" s="485"/>
    </row>
    <row r="648" spans="1:12" ht="15.75" customHeight="1" x14ac:dyDescent="0.25">
      <c r="A648" s="3" t="s">
        <v>7</v>
      </c>
      <c r="B648" s="48">
        <v>0</v>
      </c>
      <c r="C648" s="48">
        <v>0</v>
      </c>
      <c r="D648" s="48">
        <v>0</v>
      </c>
      <c r="E648" s="48">
        <v>0</v>
      </c>
      <c r="F648" s="48">
        <v>0</v>
      </c>
      <c r="G648" s="48">
        <v>0</v>
      </c>
      <c r="H648" s="48">
        <v>0</v>
      </c>
      <c r="I648" s="48">
        <v>0</v>
      </c>
      <c r="J648" s="48">
        <v>0</v>
      </c>
      <c r="K648" s="49">
        <v>0</v>
      </c>
      <c r="L648" s="489" t="s">
        <v>101</v>
      </c>
    </row>
    <row r="649" spans="1:12" ht="45.75" customHeight="1" x14ac:dyDescent="0.25">
      <c r="A649" s="1" t="s">
        <v>8</v>
      </c>
      <c r="B649" s="68">
        <v>0</v>
      </c>
      <c r="C649" s="68">
        <v>0</v>
      </c>
      <c r="D649" s="68">
        <v>0</v>
      </c>
      <c r="E649" s="68">
        <v>0</v>
      </c>
      <c r="F649" s="68">
        <v>0</v>
      </c>
      <c r="G649" s="68">
        <v>0</v>
      </c>
      <c r="H649" s="68">
        <v>0</v>
      </c>
      <c r="I649" s="68">
        <v>0</v>
      </c>
      <c r="J649" s="68">
        <v>0</v>
      </c>
      <c r="K649" s="69">
        <v>0</v>
      </c>
      <c r="L649" s="490"/>
    </row>
    <row r="650" spans="1:12" x14ac:dyDescent="0.25">
      <c r="A650" s="1" t="s">
        <v>9</v>
      </c>
      <c r="B650" s="68">
        <v>0</v>
      </c>
      <c r="C650" s="68">
        <v>0</v>
      </c>
      <c r="D650" s="68">
        <v>0</v>
      </c>
      <c r="E650" s="68">
        <v>0</v>
      </c>
      <c r="F650" s="68">
        <v>0</v>
      </c>
      <c r="G650" s="68">
        <v>0</v>
      </c>
      <c r="H650" s="68">
        <v>0</v>
      </c>
      <c r="I650" s="68">
        <v>0</v>
      </c>
      <c r="J650" s="68">
        <v>0</v>
      </c>
      <c r="K650" s="69">
        <v>0</v>
      </c>
      <c r="L650" s="490"/>
    </row>
    <row r="651" spans="1:12" ht="25.5" x14ac:dyDescent="0.25">
      <c r="A651" s="1" t="s">
        <v>10</v>
      </c>
      <c r="B651" s="68">
        <v>0</v>
      </c>
      <c r="C651" s="68">
        <v>0</v>
      </c>
      <c r="D651" s="68">
        <v>0</v>
      </c>
      <c r="E651" s="68">
        <v>0</v>
      </c>
      <c r="F651" s="68">
        <v>0</v>
      </c>
      <c r="G651" s="68">
        <v>0</v>
      </c>
      <c r="H651" s="68">
        <v>0</v>
      </c>
      <c r="I651" s="68">
        <v>0</v>
      </c>
      <c r="J651" s="68">
        <v>0</v>
      </c>
      <c r="K651" s="69">
        <v>0</v>
      </c>
      <c r="L651" s="490"/>
    </row>
    <row r="652" spans="1:12" ht="29.25" customHeight="1" x14ac:dyDescent="0.25">
      <c r="A652" s="1" t="s">
        <v>82</v>
      </c>
      <c r="B652" s="68">
        <v>0</v>
      </c>
      <c r="C652" s="68">
        <v>0</v>
      </c>
      <c r="D652" s="68">
        <v>0</v>
      </c>
      <c r="E652" s="68">
        <v>0</v>
      </c>
      <c r="F652" s="68">
        <v>0</v>
      </c>
      <c r="G652" s="68">
        <v>0</v>
      </c>
      <c r="H652" s="68">
        <v>0</v>
      </c>
      <c r="I652" s="68">
        <v>0</v>
      </c>
      <c r="J652" s="68">
        <v>0</v>
      </c>
      <c r="K652" s="68">
        <v>0</v>
      </c>
      <c r="L652" s="490"/>
    </row>
    <row r="653" spans="1:12" ht="25.5" x14ac:dyDescent="0.25">
      <c r="A653" s="2" t="s">
        <v>3</v>
      </c>
      <c r="B653" s="48">
        <v>0</v>
      </c>
      <c r="C653" s="48">
        <v>0</v>
      </c>
      <c r="D653" s="48">
        <v>0</v>
      </c>
      <c r="E653" s="48">
        <v>0</v>
      </c>
      <c r="F653" s="48">
        <v>0</v>
      </c>
      <c r="G653" s="48">
        <v>0</v>
      </c>
      <c r="H653" s="48">
        <v>0</v>
      </c>
      <c r="I653" s="48">
        <v>0</v>
      </c>
      <c r="J653" s="48">
        <v>0</v>
      </c>
      <c r="K653" s="49">
        <v>0</v>
      </c>
      <c r="L653" s="490"/>
    </row>
    <row r="654" spans="1:12" x14ac:dyDescent="0.25">
      <c r="A654" s="1" t="s">
        <v>121</v>
      </c>
      <c r="B654" s="68"/>
      <c r="C654" s="68"/>
      <c r="D654" s="68"/>
      <c r="E654" s="68"/>
      <c r="F654" s="68"/>
      <c r="G654" s="68"/>
      <c r="H654" s="68"/>
      <c r="I654" s="68"/>
      <c r="J654" s="68"/>
      <c r="K654" s="69"/>
      <c r="L654" s="490"/>
    </row>
    <row r="655" spans="1:12" x14ac:dyDescent="0.25">
      <c r="A655" s="1" t="s">
        <v>6</v>
      </c>
      <c r="B655" s="68">
        <v>0</v>
      </c>
      <c r="C655" s="68">
        <v>0</v>
      </c>
      <c r="D655" s="68">
        <v>0</v>
      </c>
      <c r="E655" s="68">
        <v>0</v>
      </c>
      <c r="F655" s="68">
        <v>0</v>
      </c>
      <c r="G655" s="68">
        <v>0</v>
      </c>
      <c r="H655" s="68">
        <v>0</v>
      </c>
      <c r="I655" s="68">
        <v>0</v>
      </c>
      <c r="J655" s="68">
        <v>0</v>
      </c>
      <c r="K655" s="69">
        <v>0</v>
      </c>
      <c r="L655" s="490"/>
    </row>
    <row r="656" spans="1:12" ht="65.25" customHeight="1" thickBot="1" x14ac:dyDescent="0.3">
      <c r="A656" s="1" t="s">
        <v>13</v>
      </c>
      <c r="B656" s="68">
        <v>0</v>
      </c>
      <c r="C656" s="68">
        <v>0</v>
      </c>
      <c r="D656" s="68">
        <v>0</v>
      </c>
      <c r="E656" s="68">
        <v>0</v>
      </c>
      <c r="F656" s="68">
        <v>0</v>
      </c>
      <c r="G656" s="68">
        <v>0</v>
      </c>
      <c r="H656" s="68">
        <v>0</v>
      </c>
      <c r="I656" s="68">
        <v>0</v>
      </c>
      <c r="J656" s="68">
        <v>0</v>
      </c>
      <c r="K656" s="69">
        <v>0</v>
      </c>
      <c r="L656" s="496"/>
    </row>
    <row r="657" spans="1:12" ht="15.75" thickBot="1" x14ac:dyDescent="0.3">
      <c r="A657" s="492" t="s">
        <v>59</v>
      </c>
      <c r="B657" s="493"/>
      <c r="C657" s="493"/>
      <c r="D657" s="493"/>
      <c r="E657" s="493"/>
      <c r="F657" s="493"/>
      <c r="G657" s="493"/>
      <c r="H657" s="493"/>
      <c r="I657" s="493"/>
      <c r="J657" s="493"/>
      <c r="K657" s="493"/>
      <c r="L657" s="494"/>
    </row>
    <row r="658" spans="1:12" ht="47.25" customHeight="1" thickBot="1" x14ac:dyDescent="0.3">
      <c r="A658" s="483" t="s">
        <v>60</v>
      </c>
      <c r="B658" s="484"/>
      <c r="C658" s="484"/>
      <c r="D658" s="484"/>
      <c r="E658" s="484"/>
      <c r="F658" s="484"/>
      <c r="G658" s="484"/>
      <c r="H658" s="484"/>
      <c r="I658" s="484"/>
      <c r="J658" s="484"/>
      <c r="K658" s="484"/>
      <c r="L658" s="485"/>
    </row>
    <row r="659" spans="1:12" x14ac:dyDescent="0.25">
      <c r="A659" s="3" t="s">
        <v>7</v>
      </c>
      <c r="B659" s="48">
        <v>0</v>
      </c>
      <c r="C659" s="48">
        <v>0</v>
      </c>
      <c r="D659" s="48">
        <v>0</v>
      </c>
      <c r="E659" s="48">
        <v>0</v>
      </c>
      <c r="F659" s="48">
        <v>0</v>
      </c>
      <c r="G659" s="48">
        <v>0</v>
      </c>
      <c r="H659" s="48">
        <v>0</v>
      </c>
      <c r="I659" s="48">
        <v>0</v>
      </c>
      <c r="J659" s="48">
        <v>0</v>
      </c>
      <c r="K659" s="49">
        <v>0</v>
      </c>
      <c r="L659" s="489" t="s">
        <v>102</v>
      </c>
    </row>
    <row r="660" spans="1:12" x14ac:dyDescent="0.25">
      <c r="A660" s="1" t="s">
        <v>8</v>
      </c>
      <c r="B660" s="68">
        <v>0</v>
      </c>
      <c r="C660" s="68">
        <v>0</v>
      </c>
      <c r="D660" s="68">
        <v>0</v>
      </c>
      <c r="E660" s="68">
        <v>0</v>
      </c>
      <c r="F660" s="68">
        <v>0</v>
      </c>
      <c r="G660" s="68">
        <v>0</v>
      </c>
      <c r="H660" s="68">
        <v>0</v>
      </c>
      <c r="I660" s="68">
        <v>0</v>
      </c>
      <c r="J660" s="68">
        <v>0</v>
      </c>
      <c r="K660" s="69">
        <v>0</v>
      </c>
      <c r="L660" s="490"/>
    </row>
    <row r="661" spans="1:12" x14ac:dyDescent="0.25">
      <c r="A661" s="1" t="s">
        <v>9</v>
      </c>
      <c r="B661" s="68">
        <v>0</v>
      </c>
      <c r="C661" s="68">
        <v>0</v>
      </c>
      <c r="D661" s="68">
        <v>0</v>
      </c>
      <c r="E661" s="68">
        <v>0</v>
      </c>
      <c r="F661" s="68">
        <v>0</v>
      </c>
      <c r="G661" s="68">
        <v>0</v>
      </c>
      <c r="H661" s="68">
        <v>0</v>
      </c>
      <c r="I661" s="68">
        <v>0</v>
      </c>
      <c r="J661" s="68">
        <v>0</v>
      </c>
      <c r="K661" s="69">
        <v>0</v>
      </c>
      <c r="L661" s="490"/>
    </row>
    <row r="662" spans="1:12" ht="25.5" x14ac:dyDescent="0.25">
      <c r="A662" s="1" t="s">
        <v>10</v>
      </c>
      <c r="B662" s="68">
        <v>0</v>
      </c>
      <c r="C662" s="68">
        <v>0</v>
      </c>
      <c r="D662" s="68">
        <v>0</v>
      </c>
      <c r="E662" s="68">
        <v>0</v>
      </c>
      <c r="F662" s="68">
        <v>0</v>
      </c>
      <c r="G662" s="68">
        <v>0</v>
      </c>
      <c r="H662" s="68">
        <v>0</v>
      </c>
      <c r="I662" s="68">
        <v>0</v>
      </c>
      <c r="J662" s="68">
        <v>0</v>
      </c>
      <c r="K662" s="69">
        <v>0</v>
      </c>
      <c r="L662" s="490"/>
    </row>
    <row r="663" spans="1:12" ht="27" customHeight="1" x14ac:dyDescent="0.25">
      <c r="A663" s="1" t="s">
        <v>82</v>
      </c>
      <c r="B663" s="68">
        <v>0</v>
      </c>
      <c r="C663" s="68">
        <v>0</v>
      </c>
      <c r="D663" s="68">
        <v>0</v>
      </c>
      <c r="E663" s="68">
        <v>0</v>
      </c>
      <c r="F663" s="68">
        <v>0</v>
      </c>
      <c r="G663" s="68">
        <v>0</v>
      </c>
      <c r="H663" s="68">
        <v>0</v>
      </c>
      <c r="I663" s="68">
        <v>0</v>
      </c>
      <c r="J663" s="68">
        <v>0</v>
      </c>
      <c r="K663" s="68">
        <v>0</v>
      </c>
      <c r="L663" s="490"/>
    </row>
    <row r="664" spans="1:12" ht="25.5" x14ac:dyDescent="0.25">
      <c r="A664" s="2" t="s">
        <v>3</v>
      </c>
      <c r="B664" s="48">
        <v>0</v>
      </c>
      <c r="C664" s="48">
        <v>0</v>
      </c>
      <c r="D664" s="48">
        <v>0</v>
      </c>
      <c r="E664" s="48">
        <v>0</v>
      </c>
      <c r="F664" s="48">
        <v>0</v>
      </c>
      <c r="G664" s="48">
        <v>0</v>
      </c>
      <c r="H664" s="48">
        <v>0</v>
      </c>
      <c r="I664" s="48">
        <v>0</v>
      </c>
      <c r="J664" s="48">
        <v>0</v>
      </c>
      <c r="K664" s="49">
        <v>0</v>
      </c>
      <c r="L664" s="490"/>
    </row>
    <row r="665" spans="1:12" x14ac:dyDescent="0.25">
      <c r="A665" s="1" t="s">
        <v>121</v>
      </c>
      <c r="B665" s="68"/>
      <c r="C665" s="68"/>
      <c r="D665" s="68"/>
      <c r="E665" s="68"/>
      <c r="F665" s="68"/>
      <c r="G665" s="68"/>
      <c r="H665" s="68"/>
      <c r="I665" s="68"/>
      <c r="J665" s="68"/>
      <c r="K665" s="69"/>
      <c r="L665" s="490"/>
    </row>
    <row r="666" spans="1:12" x14ac:dyDescent="0.25">
      <c r="A666" s="1" t="s">
        <v>6</v>
      </c>
      <c r="B666" s="68">
        <v>0</v>
      </c>
      <c r="C666" s="68">
        <v>0</v>
      </c>
      <c r="D666" s="68">
        <v>0</v>
      </c>
      <c r="E666" s="68">
        <v>0</v>
      </c>
      <c r="F666" s="68">
        <v>0</v>
      </c>
      <c r="G666" s="68">
        <v>0</v>
      </c>
      <c r="H666" s="68">
        <v>0</v>
      </c>
      <c r="I666" s="68">
        <v>0</v>
      </c>
      <c r="J666" s="68">
        <v>0</v>
      </c>
      <c r="K666" s="69">
        <v>0</v>
      </c>
      <c r="L666" s="490"/>
    </row>
    <row r="667" spans="1:12" ht="59.25" customHeight="1" thickBot="1" x14ac:dyDescent="0.3">
      <c r="A667" s="1" t="s">
        <v>13</v>
      </c>
      <c r="B667" s="48">
        <v>0</v>
      </c>
      <c r="C667" s="48">
        <v>0</v>
      </c>
      <c r="D667" s="48">
        <v>0</v>
      </c>
      <c r="E667" s="48">
        <v>0</v>
      </c>
      <c r="F667" s="48">
        <v>0</v>
      </c>
      <c r="G667" s="48">
        <v>0</v>
      </c>
      <c r="H667" s="48">
        <v>0</v>
      </c>
      <c r="I667" s="48">
        <v>0</v>
      </c>
      <c r="J667" s="48">
        <v>0</v>
      </c>
      <c r="K667" s="49">
        <v>0</v>
      </c>
      <c r="L667" s="496"/>
    </row>
    <row r="668" spans="1:12" ht="41.25" customHeight="1" thickBot="1" x14ac:dyDescent="0.3">
      <c r="A668" s="475" t="s">
        <v>69</v>
      </c>
      <c r="B668" s="476"/>
      <c r="C668" s="476"/>
      <c r="D668" s="476"/>
      <c r="E668" s="476"/>
      <c r="F668" s="476"/>
      <c r="G668" s="476"/>
      <c r="H668" s="476"/>
      <c r="I668" s="476"/>
      <c r="J668" s="476"/>
      <c r="K668" s="476"/>
      <c r="L668" s="477"/>
    </row>
    <row r="669" spans="1:12" ht="45" customHeight="1" x14ac:dyDescent="0.25">
      <c r="A669" s="14" t="s">
        <v>7</v>
      </c>
      <c r="B669" s="94">
        <f>B679+B689+B699+B709+B719</f>
        <v>0</v>
      </c>
      <c r="C669" s="94">
        <f t="shared" ref="C669:K669" si="123">C679+C689+C699+C709+C719</f>
        <v>0</v>
      </c>
      <c r="D669" s="94">
        <f t="shared" si="123"/>
        <v>0</v>
      </c>
      <c r="E669" s="94">
        <f t="shared" si="123"/>
        <v>0</v>
      </c>
      <c r="F669" s="94">
        <f t="shared" si="123"/>
        <v>0</v>
      </c>
      <c r="G669" s="94">
        <f t="shared" si="123"/>
        <v>500000</v>
      </c>
      <c r="H669" s="94">
        <f t="shared" si="123"/>
        <v>0</v>
      </c>
      <c r="I669" s="94">
        <f t="shared" si="123"/>
        <v>0</v>
      </c>
      <c r="J669" s="94">
        <f t="shared" si="123"/>
        <v>0</v>
      </c>
      <c r="K669" s="94">
        <f t="shared" si="123"/>
        <v>0</v>
      </c>
      <c r="L669" s="18"/>
    </row>
    <row r="670" spans="1:12" x14ac:dyDescent="0.25">
      <c r="A670" s="15" t="s">
        <v>8</v>
      </c>
      <c r="B670" s="153">
        <f t="shared" ref="B670:K670" si="124">B680+B690+B700+B710+B720</f>
        <v>0</v>
      </c>
      <c r="C670" s="153">
        <f t="shared" si="124"/>
        <v>0</v>
      </c>
      <c r="D670" s="153">
        <f t="shared" si="124"/>
        <v>0</v>
      </c>
      <c r="E670" s="153">
        <f t="shared" si="124"/>
        <v>0</v>
      </c>
      <c r="F670" s="153">
        <f t="shared" si="124"/>
        <v>0</v>
      </c>
      <c r="G670" s="153">
        <f t="shared" si="124"/>
        <v>0</v>
      </c>
      <c r="H670" s="153">
        <f t="shared" si="124"/>
        <v>0</v>
      </c>
      <c r="I670" s="153">
        <f t="shared" si="124"/>
        <v>0</v>
      </c>
      <c r="J670" s="153">
        <f t="shared" si="124"/>
        <v>0</v>
      </c>
      <c r="K670" s="153">
        <f t="shared" si="124"/>
        <v>0</v>
      </c>
      <c r="L670" s="19"/>
    </row>
    <row r="671" spans="1:12" x14ac:dyDescent="0.25">
      <c r="A671" s="15" t="s">
        <v>9</v>
      </c>
      <c r="B671" s="153">
        <f t="shared" ref="B671:K671" si="125">B681+B691+B701+B711+B721</f>
        <v>0</v>
      </c>
      <c r="C671" s="153">
        <f t="shared" si="125"/>
        <v>0</v>
      </c>
      <c r="D671" s="153">
        <f t="shared" si="125"/>
        <v>0</v>
      </c>
      <c r="E671" s="153">
        <f t="shared" si="125"/>
        <v>0</v>
      </c>
      <c r="F671" s="153">
        <f t="shared" si="125"/>
        <v>0</v>
      </c>
      <c r="G671" s="153">
        <f t="shared" si="125"/>
        <v>0</v>
      </c>
      <c r="H671" s="153">
        <f t="shared" si="125"/>
        <v>0</v>
      </c>
      <c r="I671" s="153">
        <f t="shared" si="125"/>
        <v>0</v>
      </c>
      <c r="J671" s="153">
        <f t="shared" si="125"/>
        <v>0</v>
      </c>
      <c r="K671" s="153">
        <f t="shared" si="125"/>
        <v>0</v>
      </c>
      <c r="L671" s="19"/>
    </row>
    <row r="672" spans="1:12" ht="25.5" x14ac:dyDescent="0.25">
      <c r="A672" s="15" t="s">
        <v>10</v>
      </c>
      <c r="B672" s="153">
        <f t="shared" ref="B672:K672" si="126">B682+B692+B702+B712+B722</f>
        <v>0</v>
      </c>
      <c r="C672" s="153">
        <f t="shared" si="126"/>
        <v>0</v>
      </c>
      <c r="D672" s="153">
        <f t="shared" si="126"/>
        <v>0</v>
      </c>
      <c r="E672" s="153">
        <f t="shared" si="126"/>
        <v>0</v>
      </c>
      <c r="F672" s="153">
        <f t="shared" si="126"/>
        <v>0</v>
      </c>
      <c r="G672" s="153">
        <f t="shared" si="126"/>
        <v>0</v>
      </c>
      <c r="H672" s="153">
        <f t="shared" si="126"/>
        <v>0</v>
      </c>
      <c r="I672" s="153">
        <f t="shared" si="126"/>
        <v>0</v>
      </c>
      <c r="J672" s="153">
        <f t="shared" si="126"/>
        <v>0</v>
      </c>
      <c r="K672" s="153">
        <f t="shared" si="126"/>
        <v>0</v>
      </c>
      <c r="L672" s="19"/>
    </row>
    <row r="673" spans="1:12" ht="32.25" customHeight="1" x14ac:dyDescent="0.25">
      <c r="A673" s="15" t="s">
        <v>115</v>
      </c>
      <c r="B673" s="153">
        <f t="shared" ref="B673:K673" si="127">B683+B693+B703+B713+B723</f>
        <v>0</v>
      </c>
      <c r="C673" s="153">
        <f t="shared" si="127"/>
        <v>0</v>
      </c>
      <c r="D673" s="153">
        <f t="shared" si="127"/>
        <v>0</v>
      </c>
      <c r="E673" s="153">
        <f t="shared" si="127"/>
        <v>0</v>
      </c>
      <c r="F673" s="153">
        <f t="shared" si="127"/>
        <v>0</v>
      </c>
      <c r="G673" s="153">
        <f t="shared" si="127"/>
        <v>0</v>
      </c>
      <c r="H673" s="153">
        <f t="shared" si="127"/>
        <v>0</v>
      </c>
      <c r="I673" s="153">
        <f t="shared" si="127"/>
        <v>0</v>
      </c>
      <c r="J673" s="153">
        <f t="shared" si="127"/>
        <v>0</v>
      </c>
      <c r="K673" s="153">
        <f t="shared" si="127"/>
        <v>0</v>
      </c>
      <c r="L673" s="19"/>
    </row>
    <row r="674" spans="1:12" ht="25.5" x14ac:dyDescent="0.25">
      <c r="A674" s="16" t="s">
        <v>3</v>
      </c>
      <c r="B674" s="94">
        <f t="shared" ref="B674:K674" si="128">B684+B694+B704+B714+B724</f>
        <v>0</v>
      </c>
      <c r="C674" s="94">
        <f t="shared" si="128"/>
        <v>0</v>
      </c>
      <c r="D674" s="94">
        <f t="shared" si="128"/>
        <v>0</v>
      </c>
      <c r="E674" s="94">
        <f t="shared" si="128"/>
        <v>0</v>
      </c>
      <c r="F674" s="94">
        <f t="shared" si="128"/>
        <v>0</v>
      </c>
      <c r="G674" s="94">
        <f t="shared" si="128"/>
        <v>500000</v>
      </c>
      <c r="H674" s="94">
        <f t="shared" si="128"/>
        <v>0</v>
      </c>
      <c r="I674" s="94">
        <f t="shared" si="128"/>
        <v>0</v>
      </c>
      <c r="J674" s="94">
        <f t="shared" si="128"/>
        <v>0</v>
      </c>
      <c r="K674" s="94">
        <f t="shared" si="128"/>
        <v>0</v>
      </c>
      <c r="L674" s="19"/>
    </row>
    <row r="675" spans="1:12" x14ac:dyDescent="0.25">
      <c r="A675" s="15" t="s">
        <v>121</v>
      </c>
      <c r="B675" s="94"/>
      <c r="C675" s="94"/>
      <c r="D675" s="94"/>
      <c r="E675" s="94"/>
      <c r="F675" s="94"/>
      <c r="G675" s="94"/>
      <c r="H675" s="94"/>
      <c r="I675" s="94"/>
      <c r="J675" s="94"/>
      <c r="K675" s="94"/>
      <c r="L675" s="19"/>
    </row>
    <row r="676" spans="1:12" x14ac:dyDescent="0.25">
      <c r="A676" s="15" t="s">
        <v>6</v>
      </c>
      <c r="B676" s="153">
        <f t="shared" ref="B676:K676" si="129">B686+B696+B706+B716+B726</f>
        <v>0</v>
      </c>
      <c r="C676" s="153">
        <f t="shared" si="129"/>
        <v>0</v>
      </c>
      <c r="D676" s="153">
        <f t="shared" si="129"/>
        <v>0</v>
      </c>
      <c r="E676" s="153">
        <f t="shared" si="129"/>
        <v>0</v>
      </c>
      <c r="F676" s="153">
        <f t="shared" si="129"/>
        <v>0</v>
      </c>
      <c r="G676" s="153">
        <f t="shared" si="129"/>
        <v>0</v>
      </c>
      <c r="H676" s="153">
        <f t="shared" si="129"/>
        <v>0</v>
      </c>
      <c r="I676" s="153">
        <f t="shared" si="129"/>
        <v>0</v>
      </c>
      <c r="J676" s="153">
        <f t="shared" si="129"/>
        <v>0</v>
      </c>
      <c r="K676" s="153">
        <f t="shared" si="129"/>
        <v>0</v>
      </c>
      <c r="L676" s="19"/>
    </row>
    <row r="677" spans="1:12" ht="63.75" customHeight="1" thickBot="1" x14ac:dyDescent="0.3">
      <c r="A677" s="159" t="s">
        <v>13</v>
      </c>
      <c r="B677" s="160">
        <f t="shared" ref="B677:K677" si="130">B687+B697+B707+B717+B727</f>
        <v>0</v>
      </c>
      <c r="C677" s="160">
        <f t="shared" si="130"/>
        <v>0</v>
      </c>
      <c r="D677" s="160">
        <f t="shared" si="130"/>
        <v>0</v>
      </c>
      <c r="E677" s="160">
        <f t="shared" si="130"/>
        <v>0</v>
      </c>
      <c r="F677" s="160">
        <f t="shared" si="130"/>
        <v>0</v>
      </c>
      <c r="G677" s="160">
        <f t="shared" si="130"/>
        <v>0</v>
      </c>
      <c r="H677" s="160">
        <f t="shared" si="130"/>
        <v>0</v>
      </c>
      <c r="I677" s="160">
        <f t="shared" si="130"/>
        <v>0</v>
      </c>
      <c r="J677" s="160">
        <f t="shared" si="130"/>
        <v>0</v>
      </c>
      <c r="K677" s="160">
        <f t="shared" si="130"/>
        <v>0</v>
      </c>
      <c r="L677" s="161"/>
    </row>
    <row r="678" spans="1:12" ht="23.25" customHeight="1" thickBot="1" x14ac:dyDescent="0.3">
      <c r="A678" s="474" t="s">
        <v>46</v>
      </c>
      <c r="B678" s="474"/>
      <c r="C678" s="474"/>
      <c r="D678" s="474"/>
      <c r="E678" s="474"/>
      <c r="F678" s="474"/>
      <c r="G678" s="474"/>
      <c r="H678" s="474"/>
      <c r="I678" s="474"/>
      <c r="J678" s="474"/>
      <c r="K678" s="474"/>
      <c r="L678" s="474"/>
    </row>
    <row r="679" spans="1:12" x14ac:dyDescent="0.25">
      <c r="A679" s="3" t="s">
        <v>7</v>
      </c>
      <c r="B679" s="48">
        <v>0</v>
      </c>
      <c r="C679" s="48">
        <v>0</v>
      </c>
      <c r="D679" s="48">
        <v>0</v>
      </c>
      <c r="E679" s="48">
        <v>0</v>
      </c>
      <c r="F679" s="48">
        <v>0</v>
      </c>
      <c r="G679" s="48">
        <v>0</v>
      </c>
      <c r="H679" s="48">
        <v>0</v>
      </c>
      <c r="I679" s="48">
        <v>0</v>
      </c>
      <c r="J679" s="48">
        <v>0</v>
      </c>
      <c r="K679" s="49">
        <v>0</v>
      </c>
      <c r="L679" s="489" t="s">
        <v>101</v>
      </c>
    </row>
    <row r="680" spans="1:12" x14ac:dyDescent="0.25">
      <c r="A680" s="1" t="s">
        <v>8</v>
      </c>
      <c r="B680" s="68">
        <v>0</v>
      </c>
      <c r="C680" s="68">
        <v>0</v>
      </c>
      <c r="D680" s="68">
        <v>0</v>
      </c>
      <c r="E680" s="68">
        <v>0</v>
      </c>
      <c r="F680" s="68">
        <v>0</v>
      </c>
      <c r="G680" s="68">
        <v>0</v>
      </c>
      <c r="H680" s="68">
        <v>0</v>
      </c>
      <c r="I680" s="68">
        <v>0</v>
      </c>
      <c r="J680" s="68">
        <v>0</v>
      </c>
      <c r="K680" s="69">
        <v>0</v>
      </c>
      <c r="L680" s="490"/>
    </row>
    <row r="681" spans="1:12" x14ac:dyDescent="0.25">
      <c r="A681" s="1" t="s">
        <v>9</v>
      </c>
      <c r="B681" s="68">
        <v>0</v>
      </c>
      <c r="C681" s="68">
        <v>0</v>
      </c>
      <c r="D681" s="68">
        <v>0</v>
      </c>
      <c r="E681" s="68">
        <v>0</v>
      </c>
      <c r="F681" s="68">
        <v>0</v>
      </c>
      <c r="G681" s="68">
        <v>0</v>
      </c>
      <c r="H681" s="68">
        <v>0</v>
      </c>
      <c r="I681" s="68">
        <v>0</v>
      </c>
      <c r="J681" s="68">
        <v>0</v>
      </c>
      <c r="K681" s="69">
        <v>0</v>
      </c>
      <c r="L681" s="490"/>
    </row>
    <row r="682" spans="1:12" ht="25.5" x14ac:dyDescent="0.25">
      <c r="A682" s="1" t="s">
        <v>10</v>
      </c>
      <c r="B682" s="68">
        <v>0</v>
      </c>
      <c r="C682" s="68">
        <v>0</v>
      </c>
      <c r="D682" s="68">
        <v>0</v>
      </c>
      <c r="E682" s="68">
        <v>0</v>
      </c>
      <c r="F682" s="68">
        <v>0</v>
      </c>
      <c r="G682" s="68">
        <v>0</v>
      </c>
      <c r="H682" s="68">
        <v>0</v>
      </c>
      <c r="I682" s="68">
        <v>0</v>
      </c>
      <c r="J682" s="68">
        <v>0</v>
      </c>
      <c r="K682" s="69">
        <v>0</v>
      </c>
      <c r="L682" s="490"/>
    </row>
    <row r="683" spans="1:12" ht="27" customHeight="1" x14ac:dyDescent="0.25">
      <c r="A683" s="1" t="s">
        <v>82</v>
      </c>
      <c r="B683" s="68">
        <v>0</v>
      </c>
      <c r="C683" s="68">
        <v>0</v>
      </c>
      <c r="D683" s="68">
        <v>0</v>
      </c>
      <c r="E683" s="68">
        <v>0</v>
      </c>
      <c r="F683" s="68">
        <v>0</v>
      </c>
      <c r="G683" s="68">
        <v>0</v>
      </c>
      <c r="H683" s="68">
        <v>0</v>
      </c>
      <c r="I683" s="68">
        <v>0</v>
      </c>
      <c r="J683" s="68">
        <v>0</v>
      </c>
      <c r="K683" s="68">
        <v>0</v>
      </c>
      <c r="L683" s="490"/>
    </row>
    <row r="684" spans="1:12" ht="25.5" x14ac:dyDescent="0.25">
      <c r="A684" s="2" t="s">
        <v>3</v>
      </c>
      <c r="B684" s="48">
        <v>0</v>
      </c>
      <c r="C684" s="48">
        <v>0</v>
      </c>
      <c r="D684" s="48">
        <v>0</v>
      </c>
      <c r="E684" s="48">
        <v>0</v>
      </c>
      <c r="F684" s="48">
        <v>0</v>
      </c>
      <c r="G684" s="48">
        <v>0</v>
      </c>
      <c r="H684" s="48">
        <v>0</v>
      </c>
      <c r="I684" s="48">
        <v>0</v>
      </c>
      <c r="J684" s="48">
        <v>0</v>
      </c>
      <c r="K684" s="49">
        <v>0</v>
      </c>
      <c r="L684" s="490"/>
    </row>
    <row r="685" spans="1:12" x14ac:dyDescent="0.25">
      <c r="A685" s="1" t="s">
        <v>121</v>
      </c>
      <c r="B685" s="68"/>
      <c r="C685" s="68"/>
      <c r="D685" s="68"/>
      <c r="E685" s="68"/>
      <c r="F685" s="68"/>
      <c r="G685" s="68"/>
      <c r="H685" s="68"/>
      <c r="I685" s="68"/>
      <c r="J685" s="68"/>
      <c r="K685" s="69"/>
      <c r="L685" s="490"/>
    </row>
    <row r="686" spans="1:12" x14ac:dyDescent="0.25">
      <c r="A686" s="1" t="s">
        <v>6</v>
      </c>
      <c r="B686" s="68">
        <v>0</v>
      </c>
      <c r="C686" s="68">
        <v>0</v>
      </c>
      <c r="D686" s="68">
        <v>0</v>
      </c>
      <c r="E686" s="68">
        <v>0</v>
      </c>
      <c r="F686" s="68">
        <v>0</v>
      </c>
      <c r="G686" s="68">
        <v>0</v>
      </c>
      <c r="H686" s="68">
        <v>0</v>
      </c>
      <c r="I686" s="68">
        <v>0</v>
      </c>
      <c r="J686" s="68">
        <v>0</v>
      </c>
      <c r="K686" s="69">
        <v>0</v>
      </c>
      <c r="L686" s="490"/>
    </row>
    <row r="687" spans="1:12" ht="63.75" customHeight="1" thickBot="1" x14ac:dyDescent="0.3">
      <c r="A687" s="1" t="s">
        <v>13</v>
      </c>
      <c r="B687" s="48">
        <v>0</v>
      </c>
      <c r="C687" s="48">
        <v>0</v>
      </c>
      <c r="D687" s="48">
        <v>0</v>
      </c>
      <c r="E687" s="48">
        <v>0</v>
      </c>
      <c r="F687" s="48">
        <v>0</v>
      </c>
      <c r="G687" s="48">
        <v>0</v>
      </c>
      <c r="H687" s="48">
        <v>0</v>
      </c>
      <c r="I687" s="48">
        <v>0</v>
      </c>
      <c r="J687" s="48">
        <v>0</v>
      </c>
      <c r="K687" s="49">
        <v>0</v>
      </c>
      <c r="L687" s="496"/>
    </row>
    <row r="688" spans="1:12" ht="15.75" customHeight="1" thickBot="1" x14ac:dyDescent="0.3">
      <c r="A688" s="483" t="s">
        <v>134</v>
      </c>
      <c r="B688" s="484"/>
      <c r="C688" s="484"/>
      <c r="D688" s="484"/>
      <c r="E688" s="484"/>
      <c r="F688" s="484"/>
      <c r="G688" s="484"/>
      <c r="H688" s="484"/>
      <c r="I688" s="484"/>
      <c r="J688" s="484"/>
      <c r="K688" s="484"/>
      <c r="L688" s="485"/>
    </row>
    <row r="689" spans="1:12" x14ac:dyDescent="0.25">
      <c r="A689" s="3" t="s">
        <v>7</v>
      </c>
      <c r="B689" s="48">
        <v>0</v>
      </c>
      <c r="C689" s="48">
        <v>0</v>
      </c>
      <c r="D689" s="48">
        <v>0</v>
      </c>
      <c r="E689" s="48">
        <v>0</v>
      </c>
      <c r="F689" s="48">
        <v>0</v>
      </c>
      <c r="G689" s="48">
        <v>0</v>
      </c>
      <c r="H689" s="48">
        <v>0</v>
      </c>
      <c r="I689" s="48">
        <v>0</v>
      </c>
      <c r="J689" s="48">
        <v>0</v>
      </c>
      <c r="K689" s="49">
        <v>0</v>
      </c>
      <c r="L689" s="489" t="s">
        <v>101</v>
      </c>
    </row>
    <row r="690" spans="1:12" x14ac:dyDescent="0.25">
      <c r="A690" s="1" t="s">
        <v>8</v>
      </c>
      <c r="B690" s="68">
        <v>0</v>
      </c>
      <c r="C690" s="68">
        <v>0</v>
      </c>
      <c r="D690" s="68">
        <v>0</v>
      </c>
      <c r="E690" s="68">
        <v>0</v>
      </c>
      <c r="F690" s="68">
        <v>0</v>
      </c>
      <c r="G690" s="68">
        <v>0</v>
      </c>
      <c r="H690" s="68">
        <v>0</v>
      </c>
      <c r="I690" s="68">
        <v>0</v>
      </c>
      <c r="J690" s="68">
        <v>0</v>
      </c>
      <c r="K690" s="69">
        <v>0</v>
      </c>
      <c r="L690" s="490"/>
    </row>
    <row r="691" spans="1:12" x14ac:dyDescent="0.25">
      <c r="A691" s="1" t="s">
        <v>9</v>
      </c>
      <c r="B691" s="68">
        <v>0</v>
      </c>
      <c r="C691" s="68">
        <v>0</v>
      </c>
      <c r="D691" s="68">
        <v>0</v>
      </c>
      <c r="E691" s="68">
        <v>0</v>
      </c>
      <c r="F691" s="68">
        <v>0</v>
      </c>
      <c r="G691" s="68">
        <v>0</v>
      </c>
      <c r="H691" s="68">
        <v>0</v>
      </c>
      <c r="I691" s="68">
        <v>0</v>
      </c>
      <c r="J691" s="68">
        <v>0</v>
      </c>
      <c r="K691" s="69">
        <v>0</v>
      </c>
      <c r="L691" s="490"/>
    </row>
    <row r="692" spans="1:12" ht="25.5" x14ac:dyDescent="0.25">
      <c r="A692" s="1" t="s">
        <v>10</v>
      </c>
      <c r="B692" s="68">
        <v>0</v>
      </c>
      <c r="C692" s="68">
        <v>0</v>
      </c>
      <c r="D692" s="68">
        <v>0</v>
      </c>
      <c r="E692" s="68">
        <v>0</v>
      </c>
      <c r="F692" s="68">
        <v>0</v>
      </c>
      <c r="G692" s="68">
        <v>0</v>
      </c>
      <c r="H692" s="68">
        <v>0</v>
      </c>
      <c r="I692" s="68">
        <v>0</v>
      </c>
      <c r="J692" s="68">
        <v>0</v>
      </c>
      <c r="K692" s="69">
        <v>0</v>
      </c>
      <c r="L692" s="490"/>
    </row>
    <row r="693" spans="1:12" ht="26.25" customHeight="1" x14ac:dyDescent="0.25">
      <c r="A693" s="1" t="s">
        <v>82</v>
      </c>
      <c r="B693" s="68">
        <v>0</v>
      </c>
      <c r="C693" s="68">
        <v>0</v>
      </c>
      <c r="D693" s="68">
        <v>0</v>
      </c>
      <c r="E693" s="68">
        <v>0</v>
      </c>
      <c r="F693" s="68">
        <v>0</v>
      </c>
      <c r="G693" s="68">
        <v>0</v>
      </c>
      <c r="H693" s="68">
        <v>0</v>
      </c>
      <c r="I693" s="68">
        <v>0</v>
      </c>
      <c r="J693" s="68">
        <v>0</v>
      </c>
      <c r="K693" s="68">
        <v>0</v>
      </c>
      <c r="L693" s="490"/>
    </row>
    <row r="694" spans="1:12" ht="25.5" x14ac:dyDescent="0.25">
      <c r="A694" s="2" t="s">
        <v>3</v>
      </c>
      <c r="B694" s="48">
        <v>0</v>
      </c>
      <c r="C694" s="48">
        <v>0</v>
      </c>
      <c r="D694" s="48">
        <v>0</v>
      </c>
      <c r="E694" s="48">
        <v>0</v>
      </c>
      <c r="F694" s="48">
        <v>0</v>
      </c>
      <c r="G694" s="48">
        <v>0</v>
      </c>
      <c r="H694" s="48">
        <v>0</v>
      </c>
      <c r="I694" s="48">
        <v>0</v>
      </c>
      <c r="J694" s="48">
        <v>0</v>
      </c>
      <c r="K694" s="49">
        <v>0</v>
      </c>
      <c r="L694" s="490"/>
    </row>
    <row r="695" spans="1:12" x14ac:dyDescent="0.25">
      <c r="A695" s="1" t="s">
        <v>121</v>
      </c>
      <c r="B695" s="68"/>
      <c r="C695" s="68"/>
      <c r="D695" s="68"/>
      <c r="E695" s="68"/>
      <c r="F695" s="68"/>
      <c r="G695" s="68"/>
      <c r="H695" s="68"/>
      <c r="I695" s="68"/>
      <c r="J695" s="68"/>
      <c r="K695" s="69"/>
      <c r="L695" s="490"/>
    </row>
    <row r="696" spans="1:12" x14ac:dyDescent="0.25">
      <c r="A696" s="1" t="s">
        <v>6</v>
      </c>
      <c r="B696" s="68">
        <v>0</v>
      </c>
      <c r="C696" s="68">
        <v>0</v>
      </c>
      <c r="D696" s="68">
        <v>0</v>
      </c>
      <c r="E696" s="68">
        <v>0</v>
      </c>
      <c r="F696" s="68">
        <v>0</v>
      </c>
      <c r="G696" s="68">
        <v>0</v>
      </c>
      <c r="H696" s="68">
        <v>0</v>
      </c>
      <c r="I696" s="68">
        <v>0</v>
      </c>
      <c r="J696" s="68">
        <v>0</v>
      </c>
      <c r="K696" s="69">
        <v>0</v>
      </c>
      <c r="L696" s="490"/>
    </row>
    <row r="697" spans="1:12" ht="62.25" customHeight="1" thickBot="1" x14ac:dyDescent="0.3">
      <c r="A697" s="1" t="s">
        <v>13</v>
      </c>
      <c r="B697" s="48">
        <v>0</v>
      </c>
      <c r="C697" s="48">
        <v>0</v>
      </c>
      <c r="D697" s="48">
        <v>0</v>
      </c>
      <c r="E697" s="48">
        <v>0</v>
      </c>
      <c r="F697" s="48">
        <v>0</v>
      </c>
      <c r="G697" s="48">
        <v>0</v>
      </c>
      <c r="H697" s="48">
        <v>0</v>
      </c>
      <c r="I697" s="48">
        <v>0</v>
      </c>
      <c r="J697" s="48">
        <v>0</v>
      </c>
      <c r="K697" s="49">
        <v>0</v>
      </c>
      <c r="L697" s="496"/>
    </row>
    <row r="698" spans="1:12" ht="15.75" customHeight="1" thickBot="1" x14ac:dyDescent="0.3">
      <c r="A698" s="483" t="s">
        <v>73</v>
      </c>
      <c r="B698" s="484"/>
      <c r="C698" s="484"/>
      <c r="D698" s="484"/>
      <c r="E698" s="484"/>
      <c r="F698" s="484"/>
      <c r="G698" s="484"/>
      <c r="H698" s="484"/>
      <c r="I698" s="484"/>
      <c r="J698" s="484"/>
      <c r="K698" s="484"/>
      <c r="L698" s="485"/>
    </row>
    <row r="699" spans="1:12" ht="13.5" customHeight="1" x14ac:dyDescent="0.25">
      <c r="A699" s="3" t="s">
        <v>7</v>
      </c>
      <c r="B699" s="48">
        <v>0</v>
      </c>
      <c r="C699" s="48">
        <v>0</v>
      </c>
      <c r="D699" s="48">
        <v>0</v>
      </c>
      <c r="E699" s="48">
        <v>0</v>
      </c>
      <c r="F699" s="48">
        <v>0</v>
      </c>
      <c r="G699" s="48">
        <v>0</v>
      </c>
      <c r="H699" s="48">
        <v>0</v>
      </c>
      <c r="I699" s="48">
        <v>0</v>
      </c>
      <c r="J699" s="48">
        <v>0</v>
      </c>
      <c r="K699" s="49">
        <v>0</v>
      </c>
      <c r="L699" s="489" t="s">
        <v>101</v>
      </c>
    </row>
    <row r="700" spans="1:12" x14ac:dyDescent="0.25">
      <c r="A700" s="1" t="s">
        <v>8</v>
      </c>
      <c r="B700" s="68">
        <v>0</v>
      </c>
      <c r="C700" s="68">
        <v>0</v>
      </c>
      <c r="D700" s="68">
        <v>0</v>
      </c>
      <c r="E700" s="68">
        <v>0</v>
      </c>
      <c r="F700" s="68">
        <v>0</v>
      </c>
      <c r="G700" s="68">
        <v>0</v>
      </c>
      <c r="H700" s="68">
        <v>0</v>
      </c>
      <c r="I700" s="68">
        <v>0</v>
      </c>
      <c r="J700" s="68">
        <v>0</v>
      </c>
      <c r="K700" s="69">
        <v>0</v>
      </c>
      <c r="L700" s="490"/>
    </row>
    <row r="701" spans="1:12" x14ac:dyDescent="0.25">
      <c r="A701" s="1" t="s">
        <v>9</v>
      </c>
      <c r="B701" s="68">
        <v>0</v>
      </c>
      <c r="C701" s="68">
        <v>0</v>
      </c>
      <c r="D701" s="68">
        <v>0</v>
      </c>
      <c r="E701" s="68">
        <v>0</v>
      </c>
      <c r="F701" s="68">
        <v>0</v>
      </c>
      <c r="G701" s="68">
        <v>0</v>
      </c>
      <c r="H701" s="68">
        <v>0</v>
      </c>
      <c r="I701" s="68">
        <v>0</v>
      </c>
      <c r="J701" s="68">
        <v>0</v>
      </c>
      <c r="K701" s="69">
        <v>0</v>
      </c>
      <c r="L701" s="490"/>
    </row>
    <row r="702" spans="1:12" ht="25.5" x14ac:dyDescent="0.25">
      <c r="A702" s="1" t="s">
        <v>10</v>
      </c>
      <c r="B702" s="68">
        <v>0</v>
      </c>
      <c r="C702" s="68">
        <v>0</v>
      </c>
      <c r="D702" s="68">
        <v>0</v>
      </c>
      <c r="E702" s="68">
        <v>0</v>
      </c>
      <c r="F702" s="68">
        <v>0</v>
      </c>
      <c r="G702" s="68">
        <v>0</v>
      </c>
      <c r="H702" s="68">
        <v>0</v>
      </c>
      <c r="I702" s="68">
        <v>0</v>
      </c>
      <c r="J702" s="68">
        <v>0</v>
      </c>
      <c r="K702" s="69">
        <v>0</v>
      </c>
      <c r="L702" s="490"/>
    </row>
    <row r="703" spans="1:12" ht="30.75" customHeight="1" x14ac:dyDescent="0.25">
      <c r="A703" s="1" t="s">
        <v>82</v>
      </c>
      <c r="B703" s="68">
        <v>0</v>
      </c>
      <c r="C703" s="68">
        <v>0</v>
      </c>
      <c r="D703" s="68">
        <v>0</v>
      </c>
      <c r="E703" s="68">
        <v>0</v>
      </c>
      <c r="F703" s="68">
        <v>0</v>
      </c>
      <c r="G703" s="68">
        <v>0</v>
      </c>
      <c r="H703" s="68">
        <v>0</v>
      </c>
      <c r="I703" s="68">
        <v>0</v>
      </c>
      <c r="J703" s="68">
        <v>0</v>
      </c>
      <c r="K703" s="68">
        <v>0</v>
      </c>
      <c r="L703" s="490"/>
    </row>
    <row r="704" spans="1:12" ht="25.5" x14ac:dyDescent="0.25">
      <c r="A704" s="2" t="s">
        <v>3</v>
      </c>
      <c r="B704" s="48">
        <v>0</v>
      </c>
      <c r="C704" s="48">
        <v>0</v>
      </c>
      <c r="D704" s="48">
        <v>0</v>
      </c>
      <c r="E704" s="48">
        <v>0</v>
      </c>
      <c r="F704" s="48">
        <v>0</v>
      </c>
      <c r="G704" s="48">
        <v>0</v>
      </c>
      <c r="H704" s="48">
        <v>0</v>
      </c>
      <c r="I704" s="48">
        <v>0</v>
      </c>
      <c r="J704" s="48">
        <v>0</v>
      </c>
      <c r="K704" s="49">
        <v>0</v>
      </c>
      <c r="L704" s="490"/>
    </row>
    <row r="705" spans="1:12" x14ac:dyDescent="0.25">
      <c r="A705" s="1" t="s">
        <v>121</v>
      </c>
      <c r="B705" s="68"/>
      <c r="C705" s="68"/>
      <c r="D705" s="68"/>
      <c r="E705" s="68"/>
      <c r="F705" s="68"/>
      <c r="G705" s="68"/>
      <c r="H705" s="68"/>
      <c r="I705" s="68"/>
      <c r="J705" s="68"/>
      <c r="K705" s="69"/>
      <c r="L705" s="490"/>
    </row>
    <row r="706" spans="1:12" x14ac:dyDescent="0.25">
      <c r="A706" s="1" t="s">
        <v>6</v>
      </c>
      <c r="B706" s="68">
        <v>0</v>
      </c>
      <c r="C706" s="68">
        <v>0</v>
      </c>
      <c r="D706" s="68">
        <v>0</v>
      </c>
      <c r="E706" s="68">
        <v>0</v>
      </c>
      <c r="F706" s="68">
        <v>0</v>
      </c>
      <c r="G706" s="68">
        <v>0</v>
      </c>
      <c r="H706" s="68">
        <v>0</v>
      </c>
      <c r="I706" s="68">
        <v>0</v>
      </c>
      <c r="J706" s="68">
        <v>0</v>
      </c>
      <c r="K706" s="69">
        <v>0</v>
      </c>
      <c r="L706" s="490"/>
    </row>
    <row r="707" spans="1:12" ht="65.25" customHeight="1" thickBot="1" x14ac:dyDescent="0.3">
      <c r="A707" s="1" t="s">
        <v>13</v>
      </c>
      <c r="B707" s="48">
        <v>0</v>
      </c>
      <c r="C707" s="48">
        <v>0</v>
      </c>
      <c r="D707" s="48">
        <v>0</v>
      </c>
      <c r="E707" s="48">
        <v>0</v>
      </c>
      <c r="F707" s="48">
        <v>0</v>
      </c>
      <c r="G707" s="48">
        <v>0</v>
      </c>
      <c r="H707" s="48">
        <v>0</v>
      </c>
      <c r="I707" s="48">
        <v>0</v>
      </c>
      <c r="J707" s="48">
        <v>0</v>
      </c>
      <c r="K707" s="49">
        <v>0</v>
      </c>
      <c r="L707" s="496"/>
    </row>
    <row r="708" spans="1:12" ht="15.75" customHeight="1" thickBot="1" x14ac:dyDescent="0.3">
      <c r="A708" s="483" t="s">
        <v>74</v>
      </c>
      <c r="B708" s="484"/>
      <c r="C708" s="484"/>
      <c r="D708" s="484"/>
      <c r="E708" s="484"/>
      <c r="F708" s="484"/>
      <c r="G708" s="484"/>
      <c r="H708" s="484"/>
      <c r="I708" s="484"/>
      <c r="J708" s="484"/>
      <c r="K708" s="484"/>
      <c r="L708" s="485"/>
    </row>
    <row r="709" spans="1:12" x14ac:dyDescent="0.25">
      <c r="A709" s="3" t="s">
        <v>7</v>
      </c>
      <c r="B709" s="48">
        <v>0</v>
      </c>
      <c r="C709" s="48">
        <v>0</v>
      </c>
      <c r="D709" s="48">
        <v>0</v>
      </c>
      <c r="E709" s="48">
        <v>0</v>
      </c>
      <c r="F709" s="48">
        <v>0</v>
      </c>
      <c r="G709" s="48">
        <v>500000</v>
      </c>
      <c r="H709" s="48">
        <v>0</v>
      </c>
      <c r="I709" s="48">
        <v>0</v>
      </c>
      <c r="J709" s="48">
        <v>0</v>
      </c>
      <c r="K709" s="49">
        <v>0</v>
      </c>
      <c r="L709" s="489"/>
    </row>
    <row r="710" spans="1:12" x14ac:dyDescent="0.25">
      <c r="A710" s="1" t="s">
        <v>8</v>
      </c>
      <c r="B710" s="68">
        <v>0</v>
      </c>
      <c r="C710" s="68">
        <v>0</v>
      </c>
      <c r="D710" s="68">
        <v>0</v>
      </c>
      <c r="E710" s="68">
        <v>0</v>
      </c>
      <c r="F710" s="68">
        <v>0</v>
      </c>
      <c r="G710" s="68">
        <v>0</v>
      </c>
      <c r="H710" s="68">
        <v>0</v>
      </c>
      <c r="I710" s="68">
        <v>0</v>
      </c>
      <c r="J710" s="68">
        <v>0</v>
      </c>
      <c r="K710" s="69">
        <v>0</v>
      </c>
      <c r="L710" s="490"/>
    </row>
    <row r="711" spans="1:12" x14ac:dyDescent="0.25">
      <c r="A711" s="1" t="s">
        <v>9</v>
      </c>
      <c r="B711" s="68">
        <v>0</v>
      </c>
      <c r="C711" s="68">
        <v>0</v>
      </c>
      <c r="D711" s="68">
        <v>0</v>
      </c>
      <c r="E711" s="68">
        <v>0</v>
      </c>
      <c r="F711" s="68">
        <v>0</v>
      </c>
      <c r="G711" s="68">
        <v>0</v>
      </c>
      <c r="H711" s="68">
        <v>0</v>
      </c>
      <c r="I711" s="68">
        <v>0</v>
      </c>
      <c r="J711" s="68">
        <v>0</v>
      </c>
      <c r="K711" s="69">
        <v>0</v>
      </c>
      <c r="L711" s="490"/>
    </row>
    <row r="712" spans="1:12" ht="25.5" x14ac:dyDescent="0.25">
      <c r="A712" s="1" t="s">
        <v>10</v>
      </c>
      <c r="B712" s="68">
        <v>0</v>
      </c>
      <c r="C712" s="68">
        <v>0</v>
      </c>
      <c r="D712" s="68">
        <v>0</v>
      </c>
      <c r="E712" s="68">
        <v>0</v>
      </c>
      <c r="F712" s="68">
        <v>0</v>
      </c>
      <c r="G712" s="68">
        <v>0</v>
      </c>
      <c r="H712" s="68">
        <v>0</v>
      </c>
      <c r="I712" s="68">
        <v>0</v>
      </c>
      <c r="J712" s="68">
        <v>0</v>
      </c>
      <c r="K712" s="69">
        <v>0</v>
      </c>
      <c r="L712" s="490"/>
    </row>
    <row r="713" spans="1:12" ht="33" customHeight="1" x14ac:dyDescent="0.25">
      <c r="A713" s="1" t="s">
        <v>82</v>
      </c>
      <c r="B713" s="68">
        <v>0</v>
      </c>
      <c r="C713" s="68">
        <v>0</v>
      </c>
      <c r="D713" s="68">
        <v>0</v>
      </c>
      <c r="E713" s="68">
        <v>0</v>
      </c>
      <c r="F713" s="68">
        <v>0</v>
      </c>
      <c r="G713" s="68">
        <v>0</v>
      </c>
      <c r="H713" s="68">
        <v>0</v>
      </c>
      <c r="I713" s="68">
        <v>0</v>
      </c>
      <c r="J713" s="68">
        <v>0</v>
      </c>
      <c r="K713" s="68">
        <v>0</v>
      </c>
      <c r="L713" s="490"/>
    </row>
    <row r="714" spans="1:12" ht="25.5" x14ac:dyDescent="0.25">
      <c r="A714" s="2" t="s">
        <v>3</v>
      </c>
      <c r="B714" s="48">
        <v>0</v>
      </c>
      <c r="C714" s="48">
        <v>0</v>
      </c>
      <c r="D714" s="48">
        <v>0</v>
      </c>
      <c r="E714" s="48">
        <v>0</v>
      </c>
      <c r="F714" s="48">
        <v>0</v>
      </c>
      <c r="G714" s="48">
        <v>500000</v>
      </c>
      <c r="H714" s="48">
        <v>0</v>
      </c>
      <c r="I714" s="48">
        <v>0</v>
      </c>
      <c r="J714" s="48">
        <v>0</v>
      </c>
      <c r="K714" s="49">
        <v>0</v>
      </c>
      <c r="L714" s="490"/>
    </row>
    <row r="715" spans="1:12" x14ac:dyDescent="0.25">
      <c r="A715" s="1" t="s">
        <v>121</v>
      </c>
      <c r="B715" s="68"/>
      <c r="C715" s="68"/>
      <c r="D715" s="68"/>
      <c r="E715" s="68"/>
      <c r="F715" s="68"/>
      <c r="G715" s="68"/>
      <c r="H715" s="68"/>
      <c r="I715" s="68"/>
      <c r="J715" s="68"/>
      <c r="K715" s="69"/>
      <c r="L715" s="490"/>
    </row>
    <row r="716" spans="1:12" x14ac:dyDescent="0.25">
      <c r="A716" s="1" t="s">
        <v>6</v>
      </c>
      <c r="B716" s="68">
        <v>0</v>
      </c>
      <c r="C716" s="68">
        <v>0</v>
      </c>
      <c r="D716" s="68">
        <v>0</v>
      </c>
      <c r="E716" s="68">
        <v>0</v>
      </c>
      <c r="F716" s="68">
        <v>0</v>
      </c>
      <c r="G716" s="68">
        <v>0</v>
      </c>
      <c r="H716" s="68">
        <v>0</v>
      </c>
      <c r="I716" s="68">
        <v>0</v>
      </c>
      <c r="J716" s="68">
        <v>0</v>
      </c>
      <c r="K716" s="69">
        <v>0</v>
      </c>
      <c r="L716" s="490"/>
    </row>
    <row r="717" spans="1:12" ht="67.5" customHeight="1" thickBot="1" x14ac:dyDescent="0.3">
      <c r="A717" s="1" t="s">
        <v>13</v>
      </c>
      <c r="B717" s="48">
        <v>0</v>
      </c>
      <c r="C717" s="48">
        <v>0</v>
      </c>
      <c r="D717" s="48">
        <v>0</v>
      </c>
      <c r="E717" s="48">
        <v>0</v>
      </c>
      <c r="F717" s="48">
        <v>0</v>
      </c>
      <c r="G717" s="48">
        <v>0</v>
      </c>
      <c r="H717" s="48">
        <v>0</v>
      </c>
      <c r="I717" s="48">
        <v>0</v>
      </c>
      <c r="J717" s="48">
        <v>0</v>
      </c>
      <c r="K717" s="49">
        <v>0</v>
      </c>
      <c r="L717" s="496"/>
    </row>
    <row r="718" spans="1:12" ht="15.75" thickBot="1" x14ac:dyDescent="0.3">
      <c r="A718" s="483" t="s">
        <v>72</v>
      </c>
      <c r="B718" s="484"/>
      <c r="C718" s="484"/>
      <c r="D718" s="484"/>
      <c r="E718" s="484"/>
      <c r="F718" s="484"/>
      <c r="G718" s="484"/>
      <c r="H718" s="484"/>
      <c r="I718" s="484"/>
      <c r="J718" s="484"/>
      <c r="K718" s="484"/>
      <c r="L718" s="485"/>
    </row>
    <row r="719" spans="1:12" ht="108" customHeight="1" x14ac:dyDescent="0.25">
      <c r="A719" s="3" t="s">
        <v>7</v>
      </c>
      <c r="B719" s="48">
        <v>0</v>
      </c>
      <c r="C719" s="48">
        <v>0</v>
      </c>
      <c r="D719" s="48">
        <v>0</v>
      </c>
      <c r="E719" s="48">
        <v>0</v>
      </c>
      <c r="F719" s="48">
        <v>0</v>
      </c>
      <c r="G719" s="48">
        <v>0</v>
      </c>
      <c r="H719" s="48">
        <v>0</v>
      </c>
      <c r="I719" s="48">
        <v>0</v>
      </c>
      <c r="J719" s="48">
        <v>0</v>
      </c>
      <c r="K719" s="49">
        <v>0</v>
      </c>
      <c r="L719" s="489" t="s">
        <v>101</v>
      </c>
    </row>
    <row r="720" spans="1:12" x14ac:dyDescent="0.25">
      <c r="A720" s="1" t="s">
        <v>8</v>
      </c>
      <c r="B720" s="68">
        <v>0</v>
      </c>
      <c r="C720" s="68">
        <v>0</v>
      </c>
      <c r="D720" s="68">
        <v>0</v>
      </c>
      <c r="E720" s="68">
        <v>0</v>
      </c>
      <c r="F720" s="68">
        <v>0</v>
      </c>
      <c r="G720" s="68">
        <v>0</v>
      </c>
      <c r="H720" s="68">
        <v>0</v>
      </c>
      <c r="I720" s="68">
        <v>0</v>
      </c>
      <c r="J720" s="68">
        <v>0</v>
      </c>
      <c r="K720" s="69">
        <v>0</v>
      </c>
      <c r="L720" s="490"/>
    </row>
    <row r="721" spans="1:12" x14ac:dyDescent="0.25">
      <c r="A721" s="1" t="s">
        <v>9</v>
      </c>
      <c r="B721" s="68">
        <v>0</v>
      </c>
      <c r="C721" s="68">
        <v>0</v>
      </c>
      <c r="D721" s="68">
        <v>0</v>
      </c>
      <c r="E721" s="68">
        <v>0</v>
      </c>
      <c r="F721" s="68">
        <v>0</v>
      </c>
      <c r="G721" s="68">
        <v>0</v>
      </c>
      <c r="H721" s="68">
        <v>0</v>
      </c>
      <c r="I721" s="68">
        <v>0</v>
      </c>
      <c r="J721" s="68">
        <v>0</v>
      </c>
      <c r="K721" s="69">
        <v>0</v>
      </c>
      <c r="L721" s="490"/>
    </row>
    <row r="722" spans="1:12" ht="48" customHeight="1" x14ac:dyDescent="0.25">
      <c r="A722" s="1" t="s">
        <v>10</v>
      </c>
      <c r="B722" s="68">
        <v>0</v>
      </c>
      <c r="C722" s="68">
        <v>0</v>
      </c>
      <c r="D722" s="68">
        <v>0</v>
      </c>
      <c r="E722" s="68">
        <v>0</v>
      </c>
      <c r="F722" s="68">
        <v>0</v>
      </c>
      <c r="G722" s="68">
        <v>0</v>
      </c>
      <c r="H722" s="68">
        <v>0</v>
      </c>
      <c r="I722" s="68">
        <v>0</v>
      </c>
      <c r="J722" s="68">
        <v>0</v>
      </c>
      <c r="K722" s="69">
        <v>0</v>
      </c>
      <c r="L722" s="490"/>
    </row>
    <row r="723" spans="1:12" ht="39.75" customHeight="1" x14ac:dyDescent="0.25">
      <c r="A723" s="1" t="s">
        <v>82</v>
      </c>
      <c r="B723" s="68">
        <v>0</v>
      </c>
      <c r="C723" s="68">
        <v>0</v>
      </c>
      <c r="D723" s="68">
        <v>0</v>
      </c>
      <c r="E723" s="68">
        <v>0</v>
      </c>
      <c r="F723" s="68">
        <v>0</v>
      </c>
      <c r="G723" s="68">
        <v>0</v>
      </c>
      <c r="H723" s="68">
        <v>0</v>
      </c>
      <c r="I723" s="68">
        <v>0</v>
      </c>
      <c r="J723" s="68">
        <v>0</v>
      </c>
      <c r="K723" s="68">
        <v>0</v>
      </c>
      <c r="L723" s="490"/>
    </row>
    <row r="724" spans="1:12" ht="25.5" x14ac:dyDescent="0.25">
      <c r="A724" s="2" t="s">
        <v>3</v>
      </c>
      <c r="B724" s="48">
        <v>0</v>
      </c>
      <c r="C724" s="48">
        <v>0</v>
      </c>
      <c r="D724" s="48">
        <v>0</v>
      </c>
      <c r="E724" s="48">
        <v>0</v>
      </c>
      <c r="F724" s="48">
        <v>0</v>
      </c>
      <c r="G724" s="48">
        <v>0</v>
      </c>
      <c r="H724" s="48">
        <v>0</v>
      </c>
      <c r="I724" s="48">
        <v>0</v>
      </c>
      <c r="J724" s="48">
        <v>0</v>
      </c>
      <c r="K724" s="49">
        <v>0</v>
      </c>
      <c r="L724" s="490"/>
    </row>
    <row r="725" spans="1:12" x14ac:dyDescent="0.25">
      <c r="A725" s="1" t="s">
        <v>121</v>
      </c>
      <c r="B725" s="68"/>
      <c r="C725" s="68"/>
      <c r="D725" s="68"/>
      <c r="E725" s="68"/>
      <c r="F725" s="68"/>
      <c r="G725" s="68"/>
      <c r="H725" s="68"/>
      <c r="I725" s="68"/>
      <c r="J725" s="68"/>
      <c r="K725" s="69"/>
      <c r="L725" s="490"/>
    </row>
    <row r="726" spans="1:12" x14ac:dyDescent="0.25">
      <c r="A726" s="1" t="s">
        <v>6</v>
      </c>
      <c r="B726" s="68">
        <v>0</v>
      </c>
      <c r="C726" s="68">
        <v>0</v>
      </c>
      <c r="D726" s="68">
        <v>0</v>
      </c>
      <c r="E726" s="68">
        <v>0</v>
      </c>
      <c r="F726" s="68">
        <v>0</v>
      </c>
      <c r="G726" s="68">
        <v>0</v>
      </c>
      <c r="H726" s="68">
        <v>0</v>
      </c>
      <c r="I726" s="68">
        <v>0</v>
      </c>
      <c r="J726" s="68">
        <v>0</v>
      </c>
      <c r="K726" s="69">
        <v>0</v>
      </c>
      <c r="L726" s="490"/>
    </row>
    <row r="727" spans="1:12" ht="51" x14ac:dyDescent="0.25">
      <c r="A727" s="1" t="s">
        <v>13</v>
      </c>
      <c r="B727" s="48">
        <v>0</v>
      </c>
      <c r="C727" s="48">
        <v>0</v>
      </c>
      <c r="D727" s="48">
        <v>0</v>
      </c>
      <c r="E727" s="48">
        <v>0</v>
      </c>
      <c r="F727" s="48">
        <v>0</v>
      </c>
      <c r="G727" s="48">
        <v>0</v>
      </c>
      <c r="H727" s="48">
        <v>0</v>
      </c>
      <c r="I727" s="48">
        <v>0</v>
      </c>
      <c r="J727" s="48">
        <v>0</v>
      </c>
      <c r="K727" s="49">
        <v>0</v>
      </c>
      <c r="L727" s="496"/>
    </row>
    <row r="729" spans="1:12" ht="107.25" customHeight="1" x14ac:dyDescent="0.25">
      <c r="A729" s="30"/>
      <c r="B729" s="495" t="s">
        <v>145</v>
      </c>
      <c r="C729" s="495"/>
      <c r="D729" s="495"/>
      <c r="E729" s="495"/>
      <c r="F729" s="495"/>
      <c r="G729" s="495"/>
      <c r="H729" s="495"/>
      <c r="I729" s="495"/>
      <c r="J729" s="495"/>
      <c r="K729" s="495"/>
      <c r="L729" s="495"/>
    </row>
    <row r="732" spans="1:12" x14ac:dyDescent="0.25">
      <c r="B732" s="482"/>
      <c r="C732" s="482"/>
      <c r="D732" s="482"/>
      <c r="E732" s="482"/>
      <c r="F732" s="482"/>
      <c r="G732" s="482"/>
      <c r="H732" s="482"/>
      <c r="I732" s="482"/>
      <c r="J732" s="482"/>
      <c r="K732" s="482"/>
      <c r="L732" s="482"/>
    </row>
  </sheetData>
  <mergeCells count="137">
    <mergeCell ref="A626:L626"/>
    <mergeCell ref="L627:L635"/>
    <mergeCell ref="A482:L482"/>
    <mergeCell ref="A472:L472"/>
    <mergeCell ref="A461:L461"/>
    <mergeCell ref="A381:L381"/>
    <mergeCell ref="A351:L351"/>
    <mergeCell ref="A298:L298"/>
    <mergeCell ref="A165:L165"/>
    <mergeCell ref="A596:L596"/>
    <mergeCell ref="A586:L586"/>
    <mergeCell ref="A585:L585"/>
    <mergeCell ref="A565:L565"/>
    <mergeCell ref="A564:L564"/>
    <mergeCell ref="A492:L492"/>
    <mergeCell ref="A503:L503"/>
    <mergeCell ref="A502:L502"/>
    <mergeCell ref="L493:L501"/>
    <mergeCell ref="A103:L103"/>
    <mergeCell ref="A341:L341"/>
    <mergeCell ref="A237:L237"/>
    <mergeCell ref="L342:L350"/>
    <mergeCell ref="A361:L361"/>
    <mergeCell ref="A371:L371"/>
    <mergeCell ref="A154:L154"/>
    <mergeCell ref="A331:L331"/>
    <mergeCell ref="L392:L400"/>
    <mergeCell ref="A195:L195"/>
    <mergeCell ref="L156:L164"/>
    <mergeCell ref="L176:L184"/>
    <mergeCell ref="L196:L204"/>
    <mergeCell ref="A2:L2"/>
    <mergeCell ref="L218:L226"/>
    <mergeCell ref="L228:L236"/>
    <mergeCell ref="L238:L246"/>
    <mergeCell ref="L248:L256"/>
    <mergeCell ref="L258:L266"/>
    <mergeCell ref="L269:L277"/>
    <mergeCell ref="M269:Y269"/>
    <mergeCell ref="L679:L687"/>
    <mergeCell ref="A288:L288"/>
    <mergeCell ref="A321:L321"/>
    <mergeCell ref="L483:L491"/>
    <mergeCell ref="O342:O350"/>
    <mergeCell ref="N5:N6"/>
    <mergeCell ref="B4:L4"/>
    <mergeCell ref="A91:L91"/>
    <mergeCell ref="L82:L90"/>
    <mergeCell ref="L555:L563"/>
    <mergeCell ref="L566:L574"/>
    <mergeCell ref="L576:L584"/>
    <mergeCell ref="L617:L625"/>
    <mergeCell ref="A278:L278"/>
    <mergeCell ref="L289:L297"/>
    <mergeCell ref="A606:L606"/>
    <mergeCell ref="M5:M6"/>
    <mergeCell ref="A431:L431"/>
    <mergeCell ref="A441:L441"/>
    <mergeCell ref="A451:L451"/>
    <mergeCell ref="A309:L309"/>
    <mergeCell ref="A310:L310"/>
    <mergeCell ref="A311:L311"/>
    <mergeCell ref="A247:L247"/>
    <mergeCell ref="A257:L257"/>
    <mergeCell ref="A114:L114"/>
    <mergeCell ref="A124:L124"/>
    <mergeCell ref="A134:L134"/>
    <mergeCell ref="A144:L144"/>
    <mergeCell ref="A155:L155"/>
    <mergeCell ref="A59:L59"/>
    <mergeCell ref="A69:L69"/>
    <mergeCell ref="A70:L70"/>
    <mergeCell ref="L166:L174"/>
    <mergeCell ref="L207:L215"/>
    <mergeCell ref="L300:L308"/>
    <mergeCell ref="A92:L92"/>
    <mergeCell ref="A71:L71"/>
    <mergeCell ref="L5:L6"/>
    <mergeCell ref="A28:L28"/>
    <mergeCell ref="B729:L729"/>
    <mergeCell ref="A718:L718"/>
    <mergeCell ref="A544:L544"/>
    <mergeCell ref="A575:L575"/>
    <mergeCell ref="A616:L616"/>
    <mergeCell ref="L648:L656"/>
    <mergeCell ref="A668:L668"/>
    <mergeCell ref="A708:L708"/>
    <mergeCell ref="A523:L523"/>
    <mergeCell ref="A524:L524"/>
    <mergeCell ref="A534:L534"/>
    <mergeCell ref="A688:L688"/>
    <mergeCell ref="A698:L698"/>
    <mergeCell ref="A678:L678"/>
    <mergeCell ref="A554:L554"/>
    <mergeCell ref="L659:L667"/>
    <mergeCell ref="A647:L647"/>
    <mergeCell ref="L638:L646"/>
    <mergeCell ref="L689:L697"/>
    <mergeCell ref="L699:L707"/>
    <mergeCell ref="L709:L717"/>
    <mergeCell ref="L719:L727"/>
    <mergeCell ref="A637:L637"/>
    <mergeCell ref="A636:L636"/>
    <mergeCell ref="B732:L732"/>
    <mergeCell ref="A513:L513"/>
    <mergeCell ref="A81:L81"/>
    <mergeCell ref="A216:L216"/>
    <mergeCell ref="A217:L217"/>
    <mergeCell ref="A227:L227"/>
    <mergeCell ref="A471:L471"/>
    <mergeCell ref="A401:L401"/>
    <mergeCell ref="A411:L411"/>
    <mergeCell ref="A421:L421"/>
    <mergeCell ref="A391:L391"/>
    <mergeCell ref="A299:L299"/>
    <mergeCell ref="A267:L267"/>
    <mergeCell ref="A268:L268"/>
    <mergeCell ref="A175:L175"/>
    <mergeCell ref="A185:L185"/>
    <mergeCell ref="A205:L205"/>
    <mergeCell ref="A206:L206"/>
    <mergeCell ref="A93:L93"/>
    <mergeCell ref="L587:L595"/>
    <mergeCell ref="A104:L104"/>
    <mergeCell ref="A658:L658"/>
    <mergeCell ref="A657:L657"/>
    <mergeCell ref="L372:L380"/>
    <mergeCell ref="A38:L38"/>
    <mergeCell ref="A48:L48"/>
    <mergeCell ref="A5:A6"/>
    <mergeCell ref="B5:D5"/>
    <mergeCell ref="E5:K5"/>
    <mergeCell ref="A27:L27"/>
    <mergeCell ref="A58:L58"/>
    <mergeCell ref="A16:L16"/>
    <mergeCell ref="A26:L26"/>
    <mergeCell ref="L49:L57"/>
  </mergeCells>
  <pageMargins left="0.7" right="0.7" top="0.75" bottom="0.75" header="0.3" footer="0.3"/>
  <pageSetup paperSize="9" scale="10"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09F53-EFE8-421D-96F9-FB56C37AEECD}">
  <dimension ref="A1:Y2227"/>
  <sheetViews>
    <sheetView tabSelected="1" workbookViewId="0">
      <pane ySplit="1" topLeftCell="A81" activePane="bottomLeft" state="frozen"/>
      <selection pane="bottomLeft" activeCell="K120" sqref="K120"/>
    </sheetView>
  </sheetViews>
  <sheetFormatPr defaultRowHeight="15" x14ac:dyDescent="0.25"/>
  <cols>
    <col min="1" max="1" width="32.5703125" customWidth="1"/>
    <col min="2" max="2" width="14" customWidth="1"/>
    <col min="3" max="3" width="15.5703125" customWidth="1"/>
    <col min="4" max="4" width="13.28515625" style="223" customWidth="1"/>
    <col min="5" max="5" width="12.85546875" customWidth="1"/>
    <col min="6" max="6" width="13" customWidth="1"/>
    <col min="7" max="7" width="13.140625" style="224" customWidth="1"/>
    <col min="8" max="8" width="13.5703125" customWidth="1"/>
    <col min="9" max="9" width="13.42578125" customWidth="1"/>
    <col min="10" max="10" width="13" customWidth="1"/>
    <col min="11" max="11" width="14" customWidth="1"/>
    <col min="12" max="12" width="18.140625" customWidth="1"/>
    <col min="13" max="13" width="79.85546875" style="54" customWidth="1"/>
    <col min="14" max="14" width="14.85546875" customWidth="1"/>
    <col min="15" max="15" width="21.28515625" style="27" customWidth="1"/>
    <col min="16" max="16" width="12.140625" style="27" bestFit="1" customWidth="1"/>
    <col min="20" max="20" width="17.140625" bestFit="1" customWidth="1"/>
  </cols>
  <sheetData>
    <row r="1" spans="1:15" x14ac:dyDescent="0.25">
      <c r="A1" s="137"/>
      <c r="B1" s="137"/>
      <c r="C1" s="137"/>
      <c r="D1" s="137"/>
      <c r="E1" s="137"/>
      <c r="F1" s="137"/>
      <c r="G1" s="137"/>
      <c r="H1" s="137"/>
      <c r="I1" s="137"/>
      <c r="J1" s="137"/>
      <c r="K1" s="137"/>
      <c r="L1" s="137"/>
    </row>
    <row r="2" spans="1:15" ht="18.75" x14ac:dyDescent="0.3">
      <c r="A2" s="563" t="s">
        <v>113</v>
      </c>
      <c r="B2" s="563"/>
      <c r="C2" s="563"/>
      <c r="D2" s="563"/>
      <c r="E2" s="563"/>
      <c r="F2" s="563"/>
      <c r="G2" s="563"/>
      <c r="H2" s="563"/>
      <c r="I2" s="563"/>
      <c r="J2" s="563"/>
      <c r="K2" s="563"/>
      <c r="L2" s="563"/>
    </row>
    <row r="3" spans="1:15" x14ac:dyDescent="0.25">
      <c r="A3" s="225"/>
      <c r="B3" s="225"/>
      <c r="C3" s="225"/>
      <c r="D3" s="225"/>
      <c r="E3" s="225"/>
      <c r="F3" s="225"/>
      <c r="G3" s="225"/>
      <c r="H3" s="225"/>
      <c r="I3" s="225"/>
      <c r="J3" s="225"/>
      <c r="K3" s="225"/>
      <c r="L3" s="226" t="s">
        <v>114</v>
      </c>
    </row>
    <row r="4" spans="1:15" ht="18.75" customHeight="1" thickBot="1" x14ac:dyDescent="0.3">
      <c r="A4" s="23"/>
      <c r="B4" s="520"/>
      <c r="C4" s="520"/>
      <c r="D4" s="520"/>
      <c r="E4" s="520"/>
      <c r="F4" s="520"/>
      <c r="G4" s="520"/>
      <c r="H4" s="520"/>
      <c r="I4" s="520"/>
      <c r="J4" s="520"/>
      <c r="K4" s="520"/>
      <c r="L4" s="520"/>
    </row>
    <row r="5" spans="1:15" ht="19.5" thickBot="1" x14ac:dyDescent="0.3">
      <c r="A5" s="471" t="s">
        <v>47</v>
      </c>
      <c r="B5" s="471" t="s">
        <v>0</v>
      </c>
      <c r="C5" s="471"/>
      <c r="D5" s="471"/>
      <c r="E5" s="471" t="s">
        <v>1</v>
      </c>
      <c r="F5" s="471"/>
      <c r="G5" s="471"/>
      <c r="H5" s="471"/>
      <c r="I5" s="471"/>
      <c r="J5" s="471"/>
      <c r="K5" s="472"/>
      <c r="L5" s="502" t="s">
        <v>52</v>
      </c>
      <c r="M5" s="562"/>
      <c r="N5" s="498"/>
    </row>
    <row r="6" spans="1:15" ht="19.5" thickBot="1" x14ac:dyDescent="0.35">
      <c r="A6" s="471"/>
      <c r="B6" s="17">
        <v>2021</v>
      </c>
      <c r="C6" s="17">
        <v>2022</v>
      </c>
      <c r="D6" s="17">
        <v>2023</v>
      </c>
      <c r="E6" s="222">
        <v>2021</v>
      </c>
      <c r="F6" s="17">
        <v>2022</v>
      </c>
      <c r="G6" s="17">
        <v>2023</v>
      </c>
      <c r="H6" s="17">
        <v>2024</v>
      </c>
      <c r="I6" s="17">
        <v>2025</v>
      </c>
      <c r="J6" s="17">
        <v>2026</v>
      </c>
      <c r="K6" s="129">
        <v>2027</v>
      </c>
      <c r="L6" s="503"/>
      <c r="M6" s="562"/>
      <c r="N6" s="498"/>
      <c r="O6" s="51"/>
    </row>
    <row r="7" spans="1:15" ht="15" customHeight="1" x14ac:dyDescent="0.25">
      <c r="A7" s="13" t="s">
        <v>55</v>
      </c>
      <c r="B7" s="220">
        <f t="shared" ref="B7:K7" si="0">B24+B203+B504+B644+B940</f>
        <v>236612391</v>
      </c>
      <c r="C7" s="220">
        <f t="shared" si="0"/>
        <v>386396620</v>
      </c>
      <c r="D7" s="425">
        <f t="shared" si="0"/>
        <v>175815818</v>
      </c>
      <c r="E7" s="221">
        <f t="shared" si="0"/>
        <v>242221841.7142857</v>
      </c>
      <c r="F7" s="220">
        <f t="shared" si="0"/>
        <v>468539830.71428573</v>
      </c>
      <c r="G7" s="220">
        <f t="shared" si="0"/>
        <v>806600043.38428581</v>
      </c>
      <c r="H7" s="220">
        <f t="shared" si="0"/>
        <v>789794721.13428581</v>
      </c>
      <c r="I7" s="220">
        <f t="shared" si="0"/>
        <v>923429004.3942858</v>
      </c>
      <c r="J7" s="220">
        <f t="shared" si="0"/>
        <v>1041856959.2742857</v>
      </c>
      <c r="K7" s="220">
        <f t="shared" si="0"/>
        <v>751117172.38428569</v>
      </c>
      <c r="L7" s="20"/>
    </row>
    <row r="8" spans="1:15" ht="14.25" customHeight="1" x14ac:dyDescent="0.25">
      <c r="A8" s="5" t="s">
        <v>8</v>
      </c>
      <c r="B8" s="429">
        <f t="shared" ref="B8:K8" si="1">B25+B204+B505+B645+B941</f>
        <v>15600</v>
      </c>
      <c r="C8" s="429">
        <f t="shared" si="1"/>
        <v>0</v>
      </c>
      <c r="D8" s="430">
        <f t="shared" si="1"/>
        <v>0</v>
      </c>
      <c r="E8" s="431">
        <f t="shared" si="1"/>
        <v>247000</v>
      </c>
      <c r="F8" s="429">
        <f t="shared" si="1"/>
        <v>344000</v>
      </c>
      <c r="G8" s="429">
        <f t="shared" si="1"/>
        <v>5920000</v>
      </c>
      <c r="H8" s="429">
        <f t="shared" si="1"/>
        <v>175000</v>
      </c>
      <c r="I8" s="429">
        <f t="shared" si="1"/>
        <v>175000</v>
      </c>
      <c r="J8" s="429">
        <f t="shared" si="1"/>
        <v>175000</v>
      </c>
      <c r="K8" s="429">
        <f t="shared" si="1"/>
        <v>175000</v>
      </c>
      <c r="L8" s="6"/>
    </row>
    <row r="9" spans="1:15" ht="18" customHeight="1" x14ac:dyDescent="0.25">
      <c r="A9" s="5" t="s">
        <v>9</v>
      </c>
      <c r="B9" s="429">
        <f t="shared" ref="B9:K9" si="2">B26+B205+B506+B646+B942</f>
        <v>15352460</v>
      </c>
      <c r="C9" s="429">
        <f t="shared" si="2"/>
        <v>17036318</v>
      </c>
      <c r="D9" s="430">
        <f t="shared" si="2"/>
        <v>15142289</v>
      </c>
      <c r="E9" s="431">
        <f t="shared" si="2"/>
        <v>5150000</v>
      </c>
      <c r="F9" s="429">
        <f t="shared" si="2"/>
        <v>3480000</v>
      </c>
      <c r="G9" s="429">
        <f t="shared" si="2"/>
        <v>50500000</v>
      </c>
      <c r="H9" s="429">
        <f t="shared" si="2"/>
        <v>53525836</v>
      </c>
      <c r="I9" s="429">
        <f t="shared" si="2"/>
        <v>92442972</v>
      </c>
      <c r="J9" s="429">
        <f t="shared" si="2"/>
        <v>127990598</v>
      </c>
      <c r="K9" s="429">
        <f t="shared" si="2"/>
        <v>107942080</v>
      </c>
      <c r="L9" s="6"/>
    </row>
    <row r="10" spans="1:15" ht="35.25" customHeight="1" x14ac:dyDescent="0.25">
      <c r="A10" s="5" t="s">
        <v>10</v>
      </c>
      <c r="B10" s="429">
        <f t="shared" ref="B10:K10" si="3">B27+B206+B507+B647+B943</f>
        <v>333800</v>
      </c>
      <c r="C10" s="429">
        <f t="shared" si="3"/>
        <v>337800</v>
      </c>
      <c r="D10" s="430">
        <f t="shared" si="3"/>
        <v>0</v>
      </c>
      <c r="E10" s="431">
        <f t="shared" si="3"/>
        <v>100000</v>
      </c>
      <c r="F10" s="429">
        <f t="shared" si="3"/>
        <v>1720000</v>
      </c>
      <c r="G10" s="429">
        <f t="shared" si="3"/>
        <v>5590000</v>
      </c>
      <c r="H10" s="429">
        <f t="shared" si="3"/>
        <v>21207500</v>
      </c>
      <c r="I10" s="429">
        <f t="shared" si="3"/>
        <v>34542500</v>
      </c>
      <c r="J10" s="429">
        <f t="shared" si="3"/>
        <v>32127500</v>
      </c>
      <c r="K10" s="429">
        <f t="shared" si="3"/>
        <v>12442500</v>
      </c>
      <c r="L10" s="6"/>
    </row>
    <row r="11" spans="1:15" ht="30.75" customHeight="1" x14ac:dyDescent="0.25">
      <c r="A11" s="7" t="s">
        <v>3</v>
      </c>
      <c r="B11" s="220">
        <f t="shared" ref="B11:K11" si="4">B28+B207+B508+B648+B944</f>
        <v>220910531</v>
      </c>
      <c r="C11" s="220">
        <f t="shared" si="4"/>
        <v>369022502</v>
      </c>
      <c r="D11" s="426">
        <f t="shared" si="4"/>
        <v>151581029</v>
      </c>
      <c r="E11" s="221">
        <f t="shared" si="4"/>
        <v>235624841.7142857</v>
      </c>
      <c r="F11" s="220">
        <f t="shared" si="4"/>
        <v>461995830.71428573</v>
      </c>
      <c r="G11" s="220">
        <f t="shared" si="4"/>
        <v>743890043.38428581</v>
      </c>
      <c r="H11" s="220">
        <f t="shared" si="4"/>
        <v>714886385.13428581</v>
      </c>
      <c r="I11" s="220">
        <f t="shared" si="4"/>
        <v>796268532.3942858</v>
      </c>
      <c r="J11" s="220">
        <f t="shared" si="4"/>
        <v>881563861.27428567</v>
      </c>
      <c r="K11" s="220">
        <f t="shared" si="4"/>
        <v>630557592.38428569</v>
      </c>
      <c r="L11" s="6"/>
    </row>
    <row r="12" spans="1:15" x14ac:dyDescent="0.25">
      <c r="A12" s="5" t="s">
        <v>121</v>
      </c>
      <c r="B12" s="220"/>
      <c r="C12" s="180"/>
      <c r="D12" s="259"/>
      <c r="E12" s="192"/>
      <c r="F12" s="180"/>
      <c r="G12" s="260"/>
      <c r="H12" s="180"/>
      <c r="I12" s="180"/>
      <c r="J12" s="180"/>
      <c r="K12" s="180"/>
      <c r="L12" s="6"/>
    </row>
    <row r="13" spans="1:15" ht="19.5" customHeight="1" x14ac:dyDescent="0.25">
      <c r="A13" s="5" t="s">
        <v>6</v>
      </c>
      <c r="B13" s="429">
        <f t="shared" ref="B13:K13" si="5">B30+B209+B510+B650+B946</f>
        <v>144667431</v>
      </c>
      <c r="C13" s="429">
        <f t="shared" si="5"/>
        <v>204679465</v>
      </c>
      <c r="D13" s="430">
        <f t="shared" si="5"/>
        <v>95627023</v>
      </c>
      <c r="E13" s="431">
        <f t="shared" si="5"/>
        <v>118269781</v>
      </c>
      <c r="F13" s="429">
        <f t="shared" si="5"/>
        <v>213237758</v>
      </c>
      <c r="G13" s="429">
        <f t="shared" si="5"/>
        <v>217570495.66999999</v>
      </c>
      <c r="H13" s="429">
        <f t="shared" si="5"/>
        <v>239299920.42000002</v>
      </c>
      <c r="I13" s="429">
        <f t="shared" si="5"/>
        <v>199140048.68000001</v>
      </c>
      <c r="J13" s="429">
        <f t="shared" si="5"/>
        <v>203596809.56</v>
      </c>
      <c r="K13" s="429">
        <f t="shared" si="5"/>
        <v>164804650.67000002</v>
      </c>
      <c r="L13" s="6"/>
    </row>
    <row r="14" spans="1:15" ht="51" x14ac:dyDescent="0.25">
      <c r="A14" s="5" t="s">
        <v>13</v>
      </c>
      <c r="B14" s="429">
        <f t="shared" ref="B14:K14" si="6">B31+B210+B511+B651+B947</f>
        <v>76243100</v>
      </c>
      <c r="C14" s="429">
        <f t="shared" si="6"/>
        <v>164343037</v>
      </c>
      <c r="D14" s="430">
        <f t="shared" si="6"/>
        <v>55954006</v>
      </c>
      <c r="E14" s="431">
        <f t="shared" si="6"/>
        <v>117355060.71428572</v>
      </c>
      <c r="F14" s="429">
        <f t="shared" si="6"/>
        <v>248758072.7142857</v>
      </c>
      <c r="G14" s="429">
        <f t="shared" si="6"/>
        <v>526319547.71428573</v>
      </c>
      <c r="H14" s="429">
        <f t="shared" si="6"/>
        <v>475586464.71428573</v>
      </c>
      <c r="I14" s="429">
        <f t="shared" si="6"/>
        <v>597128483.71428573</v>
      </c>
      <c r="J14" s="429">
        <f t="shared" si="6"/>
        <v>677967051.71428573</v>
      </c>
      <c r="K14" s="429">
        <f t="shared" si="6"/>
        <v>465752941.71428573</v>
      </c>
      <c r="L14" s="6"/>
    </row>
    <row r="15" spans="1:15" x14ac:dyDescent="0.25">
      <c r="A15" s="7" t="s">
        <v>147</v>
      </c>
      <c r="B15" s="220"/>
      <c r="C15" s="180"/>
      <c r="D15" s="259"/>
      <c r="E15" s="192"/>
      <c r="F15" s="180"/>
      <c r="G15" s="260"/>
      <c r="H15" s="180"/>
      <c r="I15" s="180"/>
      <c r="J15" s="180"/>
      <c r="K15" s="180"/>
      <c r="L15" s="6"/>
    </row>
    <row r="16" spans="1:15" x14ac:dyDescent="0.25">
      <c r="A16" s="5" t="s">
        <v>148</v>
      </c>
      <c r="B16" s="220"/>
      <c r="C16" s="180"/>
      <c r="D16" s="259"/>
      <c r="E16" s="192"/>
      <c r="F16" s="180"/>
      <c r="G16" s="260"/>
      <c r="H16" s="180"/>
      <c r="I16" s="180"/>
      <c r="J16" s="180"/>
      <c r="K16" s="180"/>
      <c r="L16" s="6"/>
    </row>
    <row r="17" spans="1:12" x14ac:dyDescent="0.25">
      <c r="A17" s="5" t="s">
        <v>151</v>
      </c>
      <c r="B17" s="220"/>
      <c r="C17" s="180"/>
      <c r="D17" s="259"/>
      <c r="E17" s="192"/>
      <c r="F17" s="180"/>
      <c r="G17" s="260"/>
      <c r="H17" s="180"/>
      <c r="I17" s="180"/>
      <c r="J17" s="180"/>
      <c r="K17" s="180"/>
      <c r="L17" s="6"/>
    </row>
    <row r="18" spans="1:12" x14ac:dyDescent="0.25">
      <c r="A18" s="5" t="s">
        <v>149</v>
      </c>
      <c r="B18" s="429">
        <f t="shared" ref="B18:K18" si="7">B35+B214+B515+B655+B951</f>
        <v>117667431</v>
      </c>
      <c r="C18" s="429">
        <f t="shared" si="7"/>
        <v>204679465</v>
      </c>
      <c r="D18" s="430">
        <f t="shared" si="7"/>
        <v>95627023</v>
      </c>
      <c r="E18" s="431">
        <f t="shared" si="7"/>
        <v>117974005.8125743</v>
      </c>
      <c r="F18" s="429">
        <f t="shared" si="7"/>
        <v>170498249.24620661</v>
      </c>
      <c r="G18" s="429">
        <f t="shared" si="7"/>
        <v>175995734.67188638</v>
      </c>
      <c r="H18" s="429">
        <f t="shared" si="7"/>
        <v>197592550.50933272</v>
      </c>
      <c r="I18" s="429">
        <f t="shared" si="7"/>
        <v>199080048.86000001</v>
      </c>
      <c r="J18" s="429">
        <f t="shared" si="7"/>
        <v>203911809.13999999</v>
      </c>
      <c r="K18" s="429">
        <f t="shared" si="7"/>
        <v>165119650.53999999</v>
      </c>
      <c r="L18" s="6"/>
    </row>
    <row r="19" spans="1:12" ht="51" x14ac:dyDescent="0.25">
      <c r="A19" s="5" t="s">
        <v>150</v>
      </c>
      <c r="B19" s="429">
        <f t="shared" ref="B19:K19" si="8">B36+B215+B516+B656+B952</f>
        <v>76243100</v>
      </c>
      <c r="C19" s="429">
        <f t="shared" si="8"/>
        <v>164343037</v>
      </c>
      <c r="D19" s="430">
        <f t="shared" si="8"/>
        <v>55954006</v>
      </c>
      <c r="E19" s="431">
        <f t="shared" si="8"/>
        <v>115329525.17171142</v>
      </c>
      <c r="F19" s="429">
        <f t="shared" si="8"/>
        <v>232927212.31807908</v>
      </c>
      <c r="G19" s="429">
        <f t="shared" si="8"/>
        <v>468690988.46039933</v>
      </c>
      <c r="H19" s="429">
        <f t="shared" si="8"/>
        <v>425001419.90695304</v>
      </c>
      <c r="I19" s="429">
        <f t="shared" si="8"/>
        <v>573373483.71428573</v>
      </c>
      <c r="J19" s="429">
        <f t="shared" si="8"/>
        <v>677967051.71428573</v>
      </c>
      <c r="K19" s="429">
        <f t="shared" si="8"/>
        <v>465752941.71428573</v>
      </c>
      <c r="L19" s="6"/>
    </row>
    <row r="20" spans="1:12" ht="25.5" x14ac:dyDescent="0.25">
      <c r="A20" s="5" t="s">
        <v>152</v>
      </c>
      <c r="B20" s="180"/>
      <c r="C20" s="180"/>
      <c r="D20" s="259"/>
      <c r="E20" s="192"/>
      <c r="F20" s="180"/>
      <c r="G20" s="260"/>
      <c r="H20" s="180"/>
      <c r="I20" s="180"/>
      <c r="J20" s="180"/>
      <c r="K20" s="180"/>
      <c r="L20" s="6"/>
    </row>
    <row r="21" spans="1:12" x14ac:dyDescent="0.25">
      <c r="A21" s="5" t="s">
        <v>149</v>
      </c>
      <c r="B21" s="180">
        <f>B38+B658</f>
        <v>27000000</v>
      </c>
      <c r="C21" s="180">
        <f t="shared" ref="C21:K21" si="9">C38+C658</f>
        <v>0</v>
      </c>
      <c r="D21" s="427">
        <f t="shared" si="9"/>
        <v>0</v>
      </c>
      <c r="E21" s="192">
        <f t="shared" si="9"/>
        <v>0</v>
      </c>
      <c r="F21" s="180">
        <f t="shared" si="9"/>
        <v>42933333</v>
      </c>
      <c r="G21" s="180">
        <f t="shared" si="9"/>
        <v>42933333</v>
      </c>
      <c r="H21" s="180">
        <f t="shared" si="9"/>
        <v>42933334</v>
      </c>
      <c r="I21" s="180">
        <f t="shared" si="9"/>
        <v>0</v>
      </c>
      <c r="J21" s="180">
        <f t="shared" si="9"/>
        <v>0</v>
      </c>
      <c r="K21" s="180">
        <f t="shared" si="9"/>
        <v>0</v>
      </c>
      <c r="L21" s="6"/>
    </row>
    <row r="22" spans="1:12" ht="51.75" thickBot="1" x14ac:dyDescent="0.3">
      <c r="A22" s="5" t="s">
        <v>150</v>
      </c>
      <c r="B22" s="180">
        <f>B39+B659</f>
        <v>0</v>
      </c>
      <c r="C22" s="180">
        <f t="shared" ref="C22:K22" si="10">C39+C659</f>
        <v>0</v>
      </c>
      <c r="D22" s="428">
        <f t="shared" si="10"/>
        <v>0</v>
      </c>
      <c r="E22" s="192">
        <f t="shared" si="10"/>
        <v>0</v>
      </c>
      <c r="F22" s="180">
        <f t="shared" si="10"/>
        <v>14420000</v>
      </c>
      <c r="G22" s="180">
        <f t="shared" si="10"/>
        <v>57680000</v>
      </c>
      <c r="H22" s="180">
        <f t="shared" si="10"/>
        <v>50470000</v>
      </c>
      <c r="I22" s="180">
        <f t="shared" si="10"/>
        <v>21630000</v>
      </c>
      <c r="J22" s="180">
        <f t="shared" si="10"/>
        <v>0</v>
      </c>
      <c r="K22" s="180">
        <f t="shared" si="10"/>
        <v>0</v>
      </c>
      <c r="L22" s="6"/>
    </row>
    <row r="23" spans="1:12" ht="31.5" customHeight="1" thickBot="1" x14ac:dyDescent="0.3">
      <c r="A23" s="475" t="s">
        <v>48</v>
      </c>
      <c r="B23" s="476"/>
      <c r="C23" s="476"/>
      <c r="D23" s="476"/>
      <c r="E23" s="476"/>
      <c r="F23" s="476"/>
      <c r="G23" s="476"/>
      <c r="H23" s="476"/>
      <c r="I23" s="476"/>
      <c r="J23" s="476"/>
      <c r="K23" s="476"/>
      <c r="L23" s="477"/>
    </row>
    <row r="24" spans="1:12" x14ac:dyDescent="0.25">
      <c r="A24" s="8" t="s">
        <v>7</v>
      </c>
      <c r="B24" s="86">
        <f>(B43+B57+B71+B86+B102+B116+B132+B147+B161+B175+B189)</f>
        <v>79209206</v>
      </c>
      <c r="C24" s="86">
        <f t="shared" ref="C24:K24" si="11">(C43+C57+C71+C86+C102+C116+C132+C147+C161+C175+C189)</f>
        <v>78495680</v>
      </c>
      <c r="D24" s="411">
        <f t="shared" si="11"/>
        <v>96591913</v>
      </c>
      <c r="E24" s="420">
        <f t="shared" si="11"/>
        <v>57749378</v>
      </c>
      <c r="F24" s="86">
        <f t="shared" si="11"/>
        <v>153907691</v>
      </c>
      <c r="G24" s="86">
        <f t="shared" si="11"/>
        <v>189904681</v>
      </c>
      <c r="H24" s="86">
        <f t="shared" si="11"/>
        <v>187037499</v>
      </c>
      <c r="I24" s="86">
        <f t="shared" si="11"/>
        <v>119781301</v>
      </c>
      <c r="J24" s="86">
        <f t="shared" si="11"/>
        <v>107073927</v>
      </c>
      <c r="K24" s="86">
        <f t="shared" si="11"/>
        <v>109525409</v>
      </c>
      <c r="L24" s="9"/>
    </row>
    <row r="25" spans="1:12" x14ac:dyDescent="0.25">
      <c r="A25" s="10" t="s">
        <v>8</v>
      </c>
      <c r="B25" s="432">
        <f>(B44+B58+B72+B87+B103+B117+B133+B148+B162+B176+B190)</f>
        <v>0</v>
      </c>
      <c r="C25" s="432">
        <f t="shared" ref="C25:K25" si="12">(C44+C58+C72+C87+C103+C117+C133+C148+C162+C176+C190)</f>
        <v>0</v>
      </c>
      <c r="D25" s="433">
        <f t="shared" si="12"/>
        <v>0</v>
      </c>
      <c r="E25" s="434">
        <f t="shared" si="12"/>
        <v>0</v>
      </c>
      <c r="F25" s="432">
        <f t="shared" si="12"/>
        <v>0</v>
      </c>
      <c r="G25" s="432">
        <f t="shared" si="12"/>
        <v>0</v>
      </c>
      <c r="H25" s="432">
        <f t="shared" si="12"/>
        <v>0</v>
      </c>
      <c r="I25" s="432">
        <f t="shared" si="12"/>
        <v>0</v>
      </c>
      <c r="J25" s="432">
        <f t="shared" si="12"/>
        <v>0</v>
      </c>
      <c r="K25" s="432">
        <f t="shared" si="12"/>
        <v>0</v>
      </c>
      <c r="L25" s="11"/>
    </row>
    <row r="26" spans="1:12" x14ac:dyDescent="0.25">
      <c r="A26" s="10" t="s">
        <v>9</v>
      </c>
      <c r="B26" s="432">
        <f>(B45+B59+B73+B88+B104+B118+B134+B149+B163+B177+B191)</f>
        <v>1722498</v>
      </c>
      <c r="C26" s="432">
        <f t="shared" ref="C26:K26" si="13">(C45+C59+C73+C88+C104+C118+C134+C149+C163+C177+C191)</f>
        <v>1983509</v>
      </c>
      <c r="D26" s="433">
        <f t="shared" si="13"/>
        <v>842289</v>
      </c>
      <c r="E26" s="434">
        <f t="shared" si="13"/>
        <v>0</v>
      </c>
      <c r="F26" s="432">
        <f t="shared" si="13"/>
        <v>0</v>
      </c>
      <c r="G26" s="432">
        <f t="shared" si="13"/>
        <v>1500000</v>
      </c>
      <c r="H26" s="432">
        <f t="shared" si="13"/>
        <v>2788336</v>
      </c>
      <c r="I26" s="432">
        <f t="shared" si="13"/>
        <v>3805472</v>
      </c>
      <c r="J26" s="432">
        <f>(J45+J59+J73+J88+J104+J118+J134+J149+J163+J177+J191)</f>
        <v>5728098</v>
      </c>
      <c r="K26" s="432">
        <f t="shared" si="13"/>
        <v>6179580</v>
      </c>
      <c r="L26" s="11"/>
    </row>
    <row r="27" spans="1:12" ht="25.5" x14ac:dyDescent="0.25">
      <c r="A27" s="10" t="s">
        <v>10</v>
      </c>
      <c r="B27" s="432">
        <f>(B46+B60+B74+B89+B105+B119+B135+B150+B164+B178+B192)</f>
        <v>0</v>
      </c>
      <c r="C27" s="432">
        <f t="shared" ref="C27:K27" si="14">(C46+C60+C74+C89+C105+C119+C135+C150+C164+C178+C192)</f>
        <v>0</v>
      </c>
      <c r="D27" s="433">
        <f t="shared" si="14"/>
        <v>0</v>
      </c>
      <c r="E27" s="434">
        <f t="shared" si="14"/>
        <v>0</v>
      </c>
      <c r="F27" s="432">
        <f t="shared" si="14"/>
        <v>0</v>
      </c>
      <c r="G27" s="432">
        <f t="shared" si="14"/>
        <v>0</v>
      </c>
      <c r="H27" s="432">
        <f t="shared" si="14"/>
        <v>0</v>
      </c>
      <c r="I27" s="432">
        <f t="shared" si="14"/>
        <v>0</v>
      </c>
      <c r="J27" s="432">
        <f t="shared" si="14"/>
        <v>0</v>
      </c>
      <c r="K27" s="432">
        <f t="shared" si="14"/>
        <v>0</v>
      </c>
      <c r="L27" s="11"/>
    </row>
    <row r="28" spans="1:12" ht="25.5" x14ac:dyDescent="0.25">
      <c r="A28" s="12" t="s">
        <v>3</v>
      </c>
      <c r="B28" s="86">
        <f>(B47+B61+B75+B90+B106+B120+B136+B151+B165+B179+B193)</f>
        <v>77486708</v>
      </c>
      <c r="C28" s="86">
        <f t="shared" ref="C28:J28" si="15">(C47+C61+C75+C90+C106+C120+C136+C151+C165+C179+C193)</f>
        <v>76512171</v>
      </c>
      <c r="D28" s="421">
        <f t="shared" si="15"/>
        <v>86657124</v>
      </c>
      <c r="E28" s="420">
        <f t="shared" si="15"/>
        <v>57749378</v>
      </c>
      <c r="F28" s="86">
        <f t="shared" si="15"/>
        <v>153907691</v>
      </c>
      <c r="G28" s="86">
        <f t="shared" si="15"/>
        <v>188404681</v>
      </c>
      <c r="H28" s="86">
        <f t="shared" si="15"/>
        <v>184249163</v>
      </c>
      <c r="I28" s="86">
        <f t="shared" si="15"/>
        <v>115975829</v>
      </c>
      <c r="J28" s="86">
        <f t="shared" si="15"/>
        <v>101345829</v>
      </c>
      <c r="K28" s="86">
        <f>(K47+K61+K75+K90+K106+K120+K136+K151+K165+K179+K193)</f>
        <v>103345829</v>
      </c>
      <c r="L28" s="11"/>
    </row>
    <row r="29" spans="1:12" x14ac:dyDescent="0.25">
      <c r="A29" s="10" t="s">
        <v>121</v>
      </c>
      <c r="B29" s="86"/>
      <c r="C29" s="86"/>
      <c r="D29" s="261"/>
      <c r="E29" s="262"/>
      <c r="F29" s="263"/>
      <c r="G29" s="263"/>
      <c r="H29" s="86"/>
      <c r="I29" s="86"/>
      <c r="J29" s="86"/>
      <c r="K29" s="86"/>
      <c r="L29" s="11"/>
    </row>
    <row r="30" spans="1:12" x14ac:dyDescent="0.25">
      <c r="A30" s="10" t="s">
        <v>6</v>
      </c>
      <c r="B30" s="432">
        <f>(B49+B63+B77+B92+B108+B122+B138+B153+B167+B181+B195)</f>
        <v>47395118</v>
      </c>
      <c r="C30" s="432">
        <f>(C49+C63+C77+C92+C108+C122+C138+C153+C167+C181+C195)</f>
        <v>30703118</v>
      </c>
      <c r="D30" s="433">
        <f t="shared" ref="D30:K30" si="16">(D49+D63+D77+D92+D108+D122+D138+D153+D167+D181+D195)</f>
        <v>30703118</v>
      </c>
      <c r="E30" s="434">
        <f>(E49+E63+E77+E92+E108+E122+E138+E153+E167+E181+E195)</f>
        <v>40382712</v>
      </c>
      <c r="F30" s="432">
        <f>(F49+F63+F77+F92+F108+F122+F138+F153+F167+F181+F195)</f>
        <v>116821025</v>
      </c>
      <c r="G30" s="432">
        <f t="shared" si="16"/>
        <v>96858015</v>
      </c>
      <c r="H30" s="432">
        <f t="shared" si="16"/>
        <v>103779163</v>
      </c>
      <c r="I30" s="432">
        <f t="shared" si="16"/>
        <v>61345829</v>
      </c>
      <c r="J30" s="432">
        <f t="shared" si="16"/>
        <v>62345829</v>
      </c>
      <c r="K30" s="432">
        <f t="shared" si="16"/>
        <v>62845829</v>
      </c>
      <c r="L30" s="11"/>
    </row>
    <row r="31" spans="1:12" ht="51" x14ac:dyDescent="0.25">
      <c r="A31" s="10" t="s">
        <v>13</v>
      </c>
      <c r="B31" s="432">
        <f>(B50+B64+B78+B93+B109+B123+B139+B154+B168+B182+B196)</f>
        <v>30091590</v>
      </c>
      <c r="C31" s="432">
        <f t="shared" ref="C31:K31" si="17">(C50+C64+C78+C93+C109+C123+C139+C154+C168+C182+C196)</f>
        <v>45809053</v>
      </c>
      <c r="D31" s="433">
        <f t="shared" si="17"/>
        <v>55954006</v>
      </c>
      <c r="E31" s="434">
        <f t="shared" si="17"/>
        <v>17366666</v>
      </c>
      <c r="F31" s="432">
        <f t="shared" si="17"/>
        <v>37086666</v>
      </c>
      <c r="G31" s="432">
        <f t="shared" si="17"/>
        <v>91546666</v>
      </c>
      <c r="H31" s="432">
        <f t="shared" si="17"/>
        <v>80470000</v>
      </c>
      <c r="I31" s="432">
        <f t="shared" si="17"/>
        <v>54630000</v>
      </c>
      <c r="J31" s="432">
        <f t="shared" si="17"/>
        <v>39000000</v>
      </c>
      <c r="K31" s="432">
        <f t="shared" si="17"/>
        <v>40500000</v>
      </c>
      <c r="L31" s="11"/>
    </row>
    <row r="32" spans="1:12" x14ac:dyDescent="0.25">
      <c r="A32" s="12" t="s">
        <v>147</v>
      </c>
      <c r="B32" s="86"/>
      <c r="C32" s="86"/>
      <c r="D32" s="261"/>
      <c r="E32" s="262"/>
      <c r="F32" s="263"/>
      <c r="G32" s="263"/>
      <c r="H32" s="86"/>
      <c r="I32" s="86"/>
      <c r="J32" s="86"/>
      <c r="K32" s="86"/>
      <c r="L32" s="11"/>
    </row>
    <row r="33" spans="1:15" x14ac:dyDescent="0.25">
      <c r="A33" s="10" t="s">
        <v>148</v>
      </c>
      <c r="B33" s="86"/>
      <c r="C33" s="86"/>
      <c r="D33" s="261"/>
      <c r="E33" s="262"/>
      <c r="F33" s="263"/>
      <c r="G33" s="263"/>
      <c r="H33" s="86"/>
      <c r="I33" s="86"/>
      <c r="J33" s="86"/>
      <c r="K33" s="86"/>
      <c r="L33" s="11"/>
    </row>
    <row r="34" spans="1:15" x14ac:dyDescent="0.25">
      <c r="A34" s="10" t="s">
        <v>151</v>
      </c>
      <c r="B34" s="86"/>
      <c r="C34" s="86"/>
      <c r="D34" s="421"/>
      <c r="E34" s="420"/>
      <c r="F34" s="86"/>
      <c r="G34" s="86"/>
      <c r="H34" s="86"/>
      <c r="I34" s="86"/>
      <c r="J34" s="86"/>
      <c r="K34" s="86"/>
      <c r="L34" s="11"/>
    </row>
    <row r="35" spans="1:15" x14ac:dyDescent="0.25">
      <c r="A35" s="10" t="s">
        <v>149</v>
      </c>
      <c r="B35" s="432">
        <f>(B54+B68+B82+B97+B113+B143+B158+B172+B186+B200)</f>
        <v>20395118</v>
      </c>
      <c r="C35" s="432">
        <f t="shared" ref="C35:K35" si="18">(C54+C68+C82+C97+C113+C143+C158+C172+C186+C200)</f>
        <v>30703118</v>
      </c>
      <c r="D35" s="433">
        <f t="shared" si="18"/>
        <v>30703118</v>
      </c>
      <c r="E35" s="434">
        <f t="shared" si="18"/>
        <v>40382712</v>
      </c>
      <c r="F35" s="432">
        <f t="shared" si="18"/>
        <v>73887692</v>
      </c>
      <c r="G35" s="432">
        <f t="shared" si="18"/>
        <v>53924682</v>
      </c>
      <c r="H35" s="432">
        <f t="shared" si="18"/>
        <v>60845829</v>
      </c>
      <c r="I35" s="432">
        <f t="shared" si="18"/>
        <v>61345829</v>
      </c>
      <c r="J35" s="432">
        <f t="shared" si="18"/>
        <v>62345829</v>
      </c>
      <c r="K35" s="432">
        <f t="shared" si="18"/>
        <v>62845829</v>
      </c>
      <c r="L35" s="11"/>
    </row>
    <row r="36" spans="1:15" ht="51" x14ac:dyDescent="0.25">
      <c r="A36" s="10" t="s">
        <v>150</v>
      </c>
      <c r="B36" s="432">
        <f>(B55+B69+B83+B98+B114+B144+B159+B173+B187+B201)</f>
        <v>30091590</v>
      </c>
      <c r="C36" s="432">
        <f t="shared" ref="C36:K36" si="19">(C55+C69+C83+C98+C114+C144+C159+C173+C187+C201)</f>
        <v>45809053</v>
      </c>
      <c r="D36" s="433">
        <f t="shared" si="19"/>
        <v>55954006</v>
      </c>
      <c r="E36" s="434">
        <f t="shared" si="19"/>
        <v>17366666</v>
      </c>
      <c r="F36" s="432">
        <f t="shared" si="19"/>
        <v>22666666</v>
      </c>
      <c r="G36" s="432">
        <f t="shared" si="19"/>
        <v>33866666</v>
      </c>
      <c r="H36" s="432">
        <f t="shared" si="19"/>
        <v>30000000</v>
      </c>
      <c r="I36" s="432">
        <f t="shared" si="19"/>
        <v>33000000</v>
      </c>
      <c r="J36" s="432">
        <f t="shared" si="19"/>
        <v>39000000</v>
      </c>
      <c r="K36" s="432">
        <f t="shared" si="19"/>
        <v>40500000</v>
      </c>
      <c r="L36" s="11"/>
    </row>
    <row r="37" spans="1:15" ht="25.5" x14ac:dyDescent="0.25">
      <c r="A37" s="10" t="s">
        <v>152</v>
      </c>
      <c r="B37" s="432"/>
      <c r="C37" s="432"/>
      <c r="D37" s="433"/>
      <c r="E37" s="434"/>
      <c r="F37" s="432"/>
      <c r="G37" s="432"/>
      <c r="H37" s="432"/>
      <c r="I37" s="432"/>
      <c r="J37" s="432"/>
      <c r="K37" s="432"/>
      <c r="L37" s="11"/>
    </row>
    <row r="38" spans="1:15" x14ac:dyDescent="0.25">
      <c r="A38" s="10" t="s">
        <v>149</v>
      </c>
      <c r="B38" s="432">
        <f>(B127)</f>
        <v>27000000</v>
      </c>
      <c r="C38" s="432">
        <f t="shared" ref="C38:K38" si="20">(C127)</f>
        <v>0</v>
      </c>
      <c r="D38" s="433">
        <f t="shared" si="20"/>
        <v>0</v>
      </c>
      <c r="E38" s="434">
        <f t="shared" si="20"/>
        <v>0</v>
      </c>
      <c r="F38" s="432">
        <f t="shared" si="20"/>
        <v>42933333</v>
      </c>
      <c r="G38" s="432">
        <f t="shared" si="20"/>
        <v>42933333</v>
      </c>
      <c r="H38" s="432">
        <f t="shared" si="20"/>
        <v>42933334</v>
      </c>
      <c r="I38" s="432">
        <f t="shared" si="20"/>
        <v>0</v>
      </c>
      <c r="J38" s="432">
        <f t="shared" si="20"/>
        <v>0</v>
      </c>
      <c r="K38" s="432">
        <f t="shared" si="20"/>
        <v>0</v>
      </c>
      <c r="L38" s="11"/>
    </row>
    <row r="39" spans="1:15" ht="51.75" thickBot="1" x14ac:dyDescent="0.3">
      <c r="A39" s="10" t="s">
        <v>150</v>
      </c>
      <c r="B39" s="432">
        <f>(B128)</f>
        <v>0</v>
      </c>
      <c r="C39" s="432">
        <f t="shared" ref="C39:K39" si="21">(C128)</f>
        <v>0</v>
      </c>
      <c r="D39" s="435">
        <f t="shared" si="21"/>
        <v>0</v>
      </c>
      <c r="E39" s="434">
        <f t="shared" si="21"/>
        <v>0</v>
      </c>
      <c r="F39" s="432">
        <f t="shared" si="21"/>
        <v>14420000</v>
      </c>
      <c r="G39" s="432">
        <f>(G128)</f>
        <v>57680000</v>
      </c>
      <c r="H39" s="432">
        <f t="shared" si="21"/>
        <v>50470000</v>
      </c>
      <c r="I39" s="432">
        <f t="shared" si="21"/>
        <v>21630000</v>
      </c>
      <c r="J39" s="432">
        <f t="shared" si="21"/>
        <v>0</v>
      </c>
      <c r="K39" s="432">
        <f t="shared" si="21"/>
        <v>0</v>
      </c>
      <c r="L39" s="11"/>
    </row>
    <row r="40" spans="1:15" ht="15.75" thickBot="1" x14ac:dyDescent="0.3">
      <c r="A40" s="534" t="s">
        <v>11</v>
      </c>
      <c r="B40" s="535"/>
      <c r="C40" s="535"/>
      <c r="D40" s="535"/>
      <c r="E40" s="535"/>
      <c r="F40" s="535"/>
      <c r="G40" s="535"/>
      <c r="H40" s="535"/>
      <c r="I40" s="535"/>
      <c r="J40" s="535"/>
      <c r="K40" s="535"/>
      <c r="L40" s="537"/>
    </row>
    <row r="41" spans="1:15" ht="18.75" customHeight="1" thickBot="1" x14ac:dyDescent="0.3">
      <c r="A41" s="538" t="s">
        <v>12</v>
      </c>
      <c r="B41" s="539"/>
      <c r="C41" s="539"/>
      <c r="D41" s="539"/>
      <c r="E41" s="539"/>
      <c r="F41" s="539"/>
      <c r="G41" s="539"/>
      <c r="H41" s="539"/>
      <c r="I41" s="539"/>
      <c r="J41" s="539"/>
      <c r="K41" s="539"/>
      <c r="L41" s="540"/>
    </row>
    <row r="42" spans="1:15" ht="15.75" customHeight="1" thickBot="1" x14ac:dyDescent="0.3">
      <c r="A42" s="483" t="s">
        <v>163</v>
      </c>
      <c r="B42" s="484"/>
      <c r="C42" s="484"/>
      <c r="D42" s="484"/>
      <c r="E42" s="484"/>
      <c r="F42" s="484"/>
      <c r="G42" s="484"/>
      <c r="H42" s="484"/>
      <c r="I42" s="484"/>
      <c r="J42" s="484"/>
      <c r="K42" s="484"/>
      <c r="L42" s="485"/>
    </row>
    <row r="43" spans="1:15" ht="65.099999999999994" customHeight="1" x14ac:dyDescent="0.25">
      <c r="A43" s="97" t="s">
        <v>7</v>
      </c>
      <c r="B43" s="143">
        <f>B45+B47</f>
        <v>29370456</v>
      </c>
      <c r="C43" s="143">
        <f>C45+C47</f>
        <v>44853397</v>
      </c>
      <c r="D43" s="264">
        <v>63552745</v>
      </c>
      <c r="E43" s="193">
        <f t="shared" ref="E43:F43" si="22">E44+E45+E47+E46+E48</f>
        <v>3705000</v>
      </c>
      <c r="F43" s="186">
        <f t="shared" si="22"/>
        <v>6480000</v>
      </c>
      <c r="G43" s="186">
        <f>G44+G45+G47+G46+G48</f>
        <v>17092500</v>
      </c>
      <c r="H43" s="143">
        <f t="shared" ref="H43:K43" si="23">SUM(H44:H47,H48)</f>
        <v>14000000</v>
      </c>
      <c r="I43" s="143">
        <f t="shared" si="23"/>
        <v>16000000</v>
      </c>
      <c r="J43" s="143">
        <f t="shared" si="23"/>
        <v>20000000</v>
      </c>
      <c r="K43" s="143">
        <f t="shared" si="23"/>
        <v>22000000</v>
      </c>
      <c r="L43" s="275" t="s">
        <v>162</v>
      </c>
      <c r="N43" s="130"/>
      <c r="O43" s="131"/>
    </row>
    <row r="44" spans="1:15" x14ac:dyDescent="0.25">
      <c r="A44" s="1" t="s">
        <v>8</v>
      </c>
      <c r="B44" s="44">
        <v>0</v>
      </c>
      <c r="C44" s="44">
        <v>0</v>
      </c>
      <c r="D44" s="265">
        <v>0</v>
      </c>
      <c r="E44" s="266">
        <v>0</v>
      </c>
      <c r="F44" s="267">
        <v>0</v>
      </c>
      <c r="G44" s="267">
        <v>0</v>
      </c>
      <c r="H44" s="268">
        <v>0</v>
      </c>
      <c r="I44" s="57">
        <v>0</v>
      </c>
      <c r="J44" s="57">
        <v>0</v>
      </c>
      <c r="K44" s="57">
        <v>0</v>
      </c>
      <c r="L44" s="55"/>
      <c r="N44" s="132"/>
      <c r="O44" s="131"/>
    </row>
    <row r="45" spans="1:15" x14ac:dyDescent="0.25">
      <c r="A45" s="33" t="s">
        <v>155</v>
      </c>
      <c r="B45" s="436">
        <v>1256318</v>
      </c>
      <c r="C45" s="436">
        <v>1220010</v>
      </c>
      <c r="D45" s="269">
        <v>440659</v>
      </c>
      <c r="E45" s="270">
        <v>0</v>
      </c>
      <c r="F45" s="209">
        <v>0</v>
      </c>
      <c r="G45" s="267">
        <v>0</v>
      </c>
      <c r="H45" s="268">
        <v>0</v>
      </c>
      <c r="I45" s="57">
        <v>0</v>
      </c>
      <c r="J45" s="57">
        <v>0</v>
      </c>
      <c r="K45" s="57">
        <v>0</v>
      </c>
      <c r="L45" s="56"/>
      <c r="M45" s="188"/>
      <c r="N45" s="188"/>
      <c r="O45" s="54"/>
    </row>
    <row r="46" spans="1:15" ht="25.5" x14ac:dyDescent="0.25">
      <c r="A46" s="1" t="s">
        <v>10</v>
      </c>
      <c r="B46" s="44">
        <v>0</v>
      </c>
      <c r="C46" s="44">
        <v>0</v>
      </c>
      <c r="D46" s="265">
        <v>0</v>
      </c>
      <c r="E46" s="266">
        <v>0</v>
      </c>
      <c r="F46" s="267">
        <v>0</v>
      </c>
      <c r="G46" s="267">
        <v>0</v>
      </c>
      <c r="H46" s="268">
        <v>0</v>
      </c>
      <c r="I46" s="57">
        <v>0</v>
      </c>
      <c r="J46" s="57">
        <v>0</v>
      </c>
      <c r="K46" s="57">
        <v>0</v>
      </c>
      <c r="L46" s="56"/>
      <c r="M46" s="189"/>
      <c r="N46" s="189"/>
      <c r="O46" s="54"/>
    </row>
    <row r="47" spans="1:15" ht="25.5" x14ac:dyDescent="0.25">
      <c r="A47" s="2" t="s">
        <v>3</v>
      </c>
      <c r="B47" s="437">
        <f t="shared" ref="B47:G47" si="24">B49+B50</f>
        <v>28114138</v>
      </c>
      <c r="C47" s="437">
        <f t="shared" si="24"/>
        <v>43633387</v>
      </c>
      <c r="D47" s="437">
        <f t="shared" si="24"/>
        <v>54019586</v>
      </c>
      <c r="E47" s="438">
        <f t="shared" si="24"/>
        <v>3705000</v>
      </c>
      <c r="F47" s="439">
        <f t="shared" si="24"/>
        <v>6480000</v>
      </c>
      <c r="G47" s="439">
        <f t="shared" si="24"/>
        <v>17092500</v>
      </c>
      <c r="H47" s="439">
        <f t="shared" ref="H47:K47" si="25">H49+H50</f>
        <v>14000000</v>
      </c>
      <c r="I47" s="437">
        <f t="shared" si="25"/>
        <v>16000000</v>
      </c>
      <c r="J47" s="437">
        <f t="shared" si="25"/>
        <v>20000000</v>
      </c>
      <c r="K47" s="437">
        <f t="shared" si="25"/>
        <v>22000000</v>
      </c>
      <c r="L47" s="4"/>
      <c r="M47" s="134"/>
      <c r="N47" s="137"/>
    </row>
    <row r="48" spans="1:15" x14ac:dyDescent="0.25">
      <c r="A48" s="1" t="s">
        <v>121</v>
      </c>
      <c r="B48" s="4"/>
      <c r="C48" s="4"/>
      <c r="D48" s="265"/>
      <c r="E48" s="271"/>
      <c r="F48" s="272"/>
      <c r="G48" s="267"/>
      <c r="H48" s="95"/>
      <c r="I48" s="44"/>
      <c r="J48" s="44"/>
      <c r="K48" s="44"/>
      <c r="L48" s="4"/>
      <c r="M48" s="190"/>
      <c r="N48" s="190"/>
    </row>
    <row r="49" spans="1:15" x14ac:dyDescent="0.25">
      <c r="A49" s="1" t="s">
        <v>6</v>
      </c>
      <c r="B49" s="268">
        <v>0</v>
      </c>
      <c r="C49" s="268">
        <v>0</v>
      </c>
      <c r="D49" s="269">
        <v>0</v>
      </c>
      <c r="E49" s="243">
        <v>3705000</v>
      </c>
      <c r="F49" s="95">
        <v>6480000</v>
      </c>
      <c r="G49" s="95">
        <v>11092500</v>
      </c>
      <c r="H49" s="268">
        <v>3500000</v>
      </c>
      <c r="I49" s="57">
        <v>4000000</v>
      </c>
      <c r="J49" s="57">
        <v>5000000</v>
      </c>
      <c r="K49" s="57">
        <v>5500000</v>
      </c>
      <c r="L49" s="4"/>
    </row>
    <row r="50" spans="1:15" ht="51" x14ac:dyDescent="0.25">
      <c r="A50" s="1" t="s">
        <v>13</v>
      </c>
      <c r="B50" s="44">
        <v>28114138</v>
      </c>
      <c r="C50" s="44">
        <v>43633387</v>
      </c>
      <c r="D50" s="265">
        <v>54019586</v>
      </c>
      <c r="E50" s="266">
        <v>0</v>
      </c>
      <c r="F50" s="267">
        <v>0</v>
      </c>
      <c r="G50" s="95">
        <v>6000000</v>
      </c>
      <c r="H50" s="268">
        <v>10500000</v>
      </c>
      <c r="I50" s="57">
        <v>12000000</v>
      </c>
      <c r="J50" s="57">
        <v>15000000</v>
      </c>
      <c r="K50" s="57">
        <v>16500000</v>
      </c>
      <c r="L50" s="4"/>
    </row>
    <row r="51" spans="1:15" x14ac:dyDescent="0.25">
      <c r="A51" s="2" t="s">
        <v>147</v>
      </c>
      <c r="B51" s="4"/>
      <c r="C51" s="4"/>
      <c r="D51" s="265"/>
      <c r="E51" s="266"/>
      <c r="F51" s="267"/>
      <c r="G51" s="273"/>
      <c r="H51" s="274"/>
      <c r="I51" s="56"/>
      <c r="J51" s="56"/>
      <c r="K51" s="56"/>
      <c r="L51" s="4"/>
    </row>
    <row r="52" spans="1:15" x14ac:dyDescent="0.25">
      <c r="A52" s="1" t="s">
        <v>148</v>
      </c>
      <c r="B52" s="44"/>
      <c r="C52" s="44"/>
      <c r="D52" s="265"/>
      <c r="E52" s="243"/>
      <c r="F52" s="95"/>
      <c r="G52" s="95"/>
      <c r="H52" s="268"/>
      <c r="I52" s="57"/>
      <c r="J52" s="57"/>
      <c r="K52" s="57"/>
      <c r="L52" s="4"/>
    </row>
    <row r="53" spans="1:15" x14ac:dyDescent="0.25">
      <c r="A53" s="1" t="s">
        <v>151</v>
      </c>
      <c r="B53" s="44"/>
      <c r="C53" s="44"/>
      <c r="D53" s="265"/>
      <c r="E53" s="243"/>
      <c r="F53" s="95"/>
      <c r="G53" s="95"/>
      <c r="H53" s="268"/>
      <c r="I53" s="57"/>
      <c r="J53" s="57"/>
      <c r="K53" s="57"/>
      <c r="L53" s="4"/>
    </row>
    <row r="54" spans="1:15" x14ac:dyDescent="0.25">
      <c r="A54" s="1" t="s">
        <v>149</v>
      </c>
      <c r="B54" s="95">
        <v>0</v>
      </c>
      <c r="C54" s="95">
        <v>0</v>
      </c>
      <c r="D54" s="265">
        <v>0</v>
      </c>
      <c r="E54" s="243">
        <v>3705000</v>
      </c>
      <c r="F54" s="95">
        <v>6480000</v>
      </c>
      <c r="G54" s="95">
        <v>11092500</v>
      </c>
      <c r="H54" s="268">
        <v>3500000</v>
      </c>
      <c r="I54" s="57">
        <v>4000000</v>
      </c>
      <c r="J54" s="57">
        <v>5000000</v>
      </c>
      <c r="K54" s="57">
        <v>5500000</v>
      </c>
      <c r="L54" s="4"/>
    </row>
    <row r="55" spans="1:15" ht="51.75" thickBot="1" x14ac:dyDescent="0.3">
      <c r="A55" s="1" t="s">
        <v>150</v>
      </c>
      <c r="B55" s="44">
        <v>28114138</v>
      </c>
      <c r="C55" s="44">
        <v>43633387</v>
      </c>
      <c r="D55" s="265">
        <v>54019586</v>
      </c>
      <c r="E55" s="266">
        <v>0</v>
      </c>
      <c r="F55" s="267">
        <v>0</v>
      </c>
      <c r="G55" s="95">
        <v>6000000</v>
      </c>
      <c r="H55" s="268">
        <v>10500000</v>
      </c>
      <c r="I55" s="57">
        <v>12000000</v>
      </c>
      <c r="J55" s="57">
        <v>15000000</v>
      </c>
      <c r="K55" s="57">
        <v>16500000</v>
      </c>
      <c r="L55" s="4"/>
    </row>
    <row r="56" spans="1:15" ht="15.75" customHeight="1" thickBot="1" x14ac:dyDescent="0.3">
      <c r="A56" s="559" t="s">
        <v>191</v>
      </c>
      <c r="B56" s="560"/>
      <c r="C56" s="560"/>
      <c r="D56" s="560"/>
      <c r="E56" s="560"/>
      <c r="F56" s="560"/>
      <c r="G56" s="560"/>
      <c r="H56" s="560"/>
      <c r="I56" s="560"/>
      <c r="J56" s="560"/>
      <c r="K56" s="560"/>
      <c r="L56" s="561"/>
    </row>
    <row r="57" spans="1:15" ht="19.5" customHeight="1" x14ac:dyDescent="0.25">
      <c r="A57" s="3" t="s">
        <v>7</v>
      </c>
      <c r="B57" s="191">
        <f>SUM(B58:B61)</f>
        <v>0</v>
      </c>
      <c r="C57" s="191">
        <f t="shared" ref="C57:K57" si="26">SUM(C58:C61)</f>
        <v>0</v>
      </c>
      <c r="D57" s="276">
        <f t="shared" si="26"/>
        <v>0</v>
      </c>
      <c r="E57" s="193">
        <f t="shared" si="26"/>
        <v>0</v>
      </c>
      <c r="F57" s="186">
        <f t="shared" si="26"/>
        <v>0</v>
      </c>
      <c r="G57" s="143">
        <f t="shared" si="26"/>
        <v>0</v>
      </c>
      <c r="H57" s="43">
        <f t="shared" si="26"/>
        <v>288336</v>
      </c>
      <c r="I57" s="43">
        <f t="shared" si="26"/>
        <v>805472</v>
      </c>
      <c r="J57" s="43">
        <f t="shared" si="26"/>
        <v>1728098</v>
      </c>
      <c r="K57" s="43">
        <f t="shared" si="26"/>
        <v>2179580</v>
      </c>
      <c r="L57" s="60"/>
      <c r="O57" s="54"/>
    </row>
    <row r="58" spans="1:15" x14ac:dyDescent="0.25">
      <c r="A58" s="1" t="s">
        <v>8</v>
      </c>
      <c r="B58" s="39">
        <v>0</v>
      </c>
      <c r="C58" s="39">
        <v>0</v>
      </c>
      <c r="D58" s="277">
        <v>0</v>
      </c>
      <c r="E58" s="278">
        <v>0</v>
      </c>
      <c r="F58" s="279">
        <v>0</v>
      </c>
      <c r="G58" s="95">
        <v>0</v>
      </c>
      <c r="H58" s="44">
        <v>0</v>
      </c>
      <c r="I58" s="44">
        <v>0</v>
      </c>
      <c r="J58" s="44">
        <v>0</v>
      </c>
      <c r="K58" s="44">
        <v>0</v>
      </c>
      <c r="L58" s="4"/>
    </row>
    <row r="59" spans="1:15" x14ac:dyDescent="0.25">
      <c r="A59" s="1" t="s">
        <v>156</v>
      </c>
      <c r="B59" s="39">
        <v>0</v>
      </c>
      <c r="C59" s="39">
        <v>0</v>
      </c>
      <c r="D59" s="277">
        <v>0</v>
      </c>
      <c r="E59" s="278">
        <v>0</v>
      </c>
      <c r="F59" s="279">
        <v>0</v>
      </c>
      <c r="G59" s="268"/>
      <c r="H59" s="57">
        <v>288336</v>
      </c>
      <c r="I59" s="57">
        <v>805472</v>
      </c>
      <c r="J59" s="57">
        <v>1728098</v>
      </c>
      <c r="K59" s="57">
        <v>2179580</v>
      </c>
      <c r="L59" s="4"/>
    </row>
    <row r="60" spans="1:15" ht="25.5" x14ac:dyDescent="0.25">
      <c r="A60" s="33" t="s">
        <v>10</v>
      </c>
      <c r="B60" s="58">
        <v>0</v>
      </c>
      <c r="C60" s="58">
        <v>0</v>
      </c>
      <c r="D60" s="280">
        <v>0</v>
      </c>
      <c r="E60" s="281">
        <v>0</v>
      </c>
      <c r="F60" s="282">
        <v>0</v>
      </c>
      <c r="G60" s="268">
        <v>0</v>
      </c>
      <c r="H60" s="57">
        <v>0</v>
      </c>
      <c r="I60" s="57">
        <v>0</v>
      </c>
      <c r="J60" s="57">
        <v>0</v>
      </c>
      <c r="K60" s="57">
        <v>0</v>
      </c>
      <c r="L60" s="4"/>
    </row>
    <row r="61" spans="1:15" ht="25.5" x14ac:dyDescent="0.25">
      <c r="A61" s="2" t="s">
        <v>3</v>
      </c>
      <c r="B61" s="40">
        <f>SUM(B63:B64)</f>
        <v>0</v>
      </c>
      <c r="C61" s="40">
        <f t="shared" ref="C61:K61" si="27">SUM(C63:C64)</f>
        <v>0</v>
      </c>
      <c r="D61" s="283">
        <f t="shared" si="27"/>
        <v>0</v>
      </c>
      <c r="E61" s="284">
        <f t="shared" si="27"/>
        <v>0</v>
      </c>
      <c r="F61" s="285">
        <f t="shared" si="27"/>
        <v>0</v>
      </c>
      <c r="G61" s="285">
        <f t="shared" si="27"/>
        <v>0</v>
      </c>
      <c r="H61" s="40">
        <f t="shared" si="27"/>
        <v>0</v>
      </c>
      <c r="I61" s="40">
        <f t="shared" si="27"/>
        <v>0</v>
      </c>
      <c r="J61" s="40">
        <f t="shared" si="27"/>
        <v>0</v>
      </c>
      <c r="K61" s="40">
        <f t="shared" si="27"/>
        <v>0</v>
      </c>
      <c r="L61" s="4"/>
    </row>
    <row r="62" spans="1:15" x14ac:dyDescent="0.25">
      <c r="A62" s="1" t="s">
        <v>121</v>
      </c>
      <c r="B62" s="39"/>
      <c r="C62" s="39"/>
      <c r="D62" s="277"/>
      <c r="E62" s="278"/>
      <c r="F62" s="279"/>
      <c r="G62" s="279"/>
      <c r="H62" s="39"/>
      <c r="I62" s="39"/>
      <c r="J62" s="39"/>
      <c r="K62" s="39"/>
      <c r="L62" s="4"/>
    </row>
    <row r="63" spans="1:15" x14ac:dyDescent="0.25">
      <c r="A63" s="1" t="s">
        <v>6</v>
      </c>
      <c r="B63" s="39">
        <v>0</v>
      </c>
      <c r="C63" s="39">
        <v>0</v>
      </c>
      <c r="D63" s="277">
        <v>0</v>
      </c>
      <c r="E63" s="278">
        <v>0</v>
      </c>
      <c r="F63" s="279">
        <v>0</v>
      </c>
      <c r="G63" s="279">
        <v>0</v>
      </c>
      <c r="H63" s="39">
        <v>0</v>
      </c>
      <c r="I63" s="39">
        <v>0</v>
      </c>
      <c r="J63" s="39">
        <v>0</v>
      </c>
      <c r="K63" s="39">
        <v>0</v>
      </c>
      <c r="L63" s="4"/>
    </row>
    <row r="64" spans="1:15" ht="51" x14ac:dyDescent="0.25">
      <c r="A64" s="1" t="s">
        <v>13</v>
      </c>
      <c r="B64" s="39">
        <v>0</v>
      </c>
      <c r="C64" s="39">
        <v>0</v>
      </c>
      <c r="D64" s="277">
        <v>0</v>
      </c>
      <c r="E64" s="278">
        <v>0</v>
      </c>
      <c r="F64" s="279">
        <v>0</v>
      </c>
      <c r="G64" s="279">
        <v>0</v>
      </c>
      <c r="H64" s="39">
        <v>0</v>
      </c>
      <c r="I64" s="39">
        <v>0</v>
      </c>
      <c r="J64" s="39">
        <v>0</v>
      </c>
      <c r="K64" s="39">
        <v>0</v>
      </c>
      <c r="L64" s="4"/>
    </row>
    <row r="65" spans="1:16" x14ac:dyDescent="0.25">
      <c r="A65" s="2" t="s">
        <v>147</v>
      </c>
      <c r="B65" s="39"/>
      <c r="C65" s="39"/>
      <c r="D65" s="277"/>
      <c r="E65" s="278"/>
      <c r="F65" s="279"/>
      <c r="G65" s="279"/>
      <c r="H65" s="39"/>
      <c r="I65" s="39"/>
      <c r="J65" s="39"/>
      <c r="K65" s="39"/>
      <c r="L65" s="4"/>
    </row>
    <row r="66" spans="1:16" x14ac:dyDescent="0.25">
      <c r="A66" s="1" t="s">
        <v>148</v>
      </c>
      <c r="B66" s="39"/>
      <c r="C66" s="39"/>
      <c r="D66" s="277"/>
      <c r="E66" s="278"/>
      <c r="F66" s="279"/>
      <c r="G66" s="279"/>
      <c r="H66" s="39"/>
      <c r="I66" s="39"/>
      <c r="J66" s="39"/>
      <c r="K66" s="39"/>
      <c r="L66" s="4"/>
    </row>
    <row r="67" spans="1:16" x14ac:dyDescent="0.25">
      <c r="A67" s="1" t="s">
        <v>151</v>
      </c>
      <c r="B67" s="39"/>
      <c r="C67" s="39"/>
      <c r="D67" s="277"/>
      <c r="E67" s="278"/>
      <c r="F67" s="279"/>
      <c r="G67" s="279"/>
      <c r="H67" s="39"/>
      <c r="I67" s="39"/>
      <c r="J67" s="39"/>
      <c r="K67" s="39"/>
      <c r="L67" s="4"/>
    </row>
    <row r="68" spans="1:16" x14ac:dyDescent="0.25">
      <c r="A68" s="1" t="s">
        <v>149</v>
      </c>
      <c r="B68" s="39">
        <v>0</v>
      </c>
      <c r="C68" s="39">
        <v>0</v>
      </c>
      <c r="D68" s="277">
        <v>0</v>
      </c>
      <c r="E68" s="278">
        <v>0</v>
      </c>
      <c r="F68" s="279">
        <v>0</v>
      </c>
      <c r="G68" s="279">
        <v>0</v>
      </c>
      <c r="H68" s="39">
        <v>0</v>
      </c>
      <c r="I68" s="39">
        <v>0</v>
      </c>
      <c r="J68" s="39">
        <v>0</v>
      </c>
      <c r="K68" s="39">
        <v>0</v>
      </c>
      <c r="L68" s="4"/>
    </row>
    <row r="69" spans="1:16" ht="51.75" thickBot="1" x14ac:dyDescent="0.3">
      <c r="A69" s="144" t="s">
        <v>150</v>
      </c>
      <c r="B69" s="286">
        <v>0</v>
      </c>
      <c r="C69" s="286">
        <v>0</v>
      </c>
      <c r="D69" s="287">
        <v>0</v>
      </c>
      <c r="E69" s="288">
        <v>0</v>
      </c>
      <c r="F69" s="289">
        <v>0</v>
      </c>
      <c r="G69" s="289">
        <v>0</v>
      </c>
      <c r="H69" s="286">
        <v>0</v>
      </c>
      <c r="I69" s="286">
        <v>0</v>
      </c>
      <c r="J69" s="286">
        <v>0</v>
      </c>
      <c r="K69" s="286">
        <v>0</v>
      </c>
      <c r="L69" s="151"/>
    </row>
    <row r="70" spans="1:16" s="291" customFormat="1" ht="15.75" thickBot="1" x14ac:dyDescent="0.3">
      <c r="A70" s="486" t="s">
        <v>184</v>
      </c>
      <c r="B70" s="487"/>
      <c r="C70" s="487"/>
      <c r="D70" s="487"/>
      <c r="E70" s="487"/>
      <c r="F70" s="487"/>
      <c r="G70" s="487"/>
      <c r="H70" s="487"/>
      <c r="I70" s="487"/>
      <c r="J70" s="487"/>
      <c r="K70" s="487"/>
      <c r="L70" s="488"/>
      <c r="M70" s="317"/>
      <c r="O70" s="290"/>
      <c r="P70" s="290"/>
    </row>
    <row r="71" spans="1:16" x14ac:dyDescent="0.25">
      <c r="A71" s="32" t="s">
        <v>7</v>
      </c>
      <c r="B71" s="77">
        <f>SUM(B72:B75)</f>
        <v>0</v>
      </c>
      <c r="C71" s="77">
        <f t="shared" ref="C71:K71" si="28">SUM(C72:C75)</f>
        <v>0</v>
      </c>
      <c r="D71" s="292">
        <f t="shared" si="28"/>
        <v>0</v>
      </c>
      <c r="E71" s="293">
        <f t="shared" si="28"/>
        <v>363000</v>
      </c>
      <c r="F71" s="294">
        <f t="shared" si="28"/>
        <v>1210000</v>
      </c>
      <c r="G71" s="294">
        <f t="shared" si="28"/>
        <v>2057000</v>
      </c>
      <c r="H71" s="77">
        <f t="shared" si="28"/>
        <v>0</v>
      </c>
      <c r="I71" s="77">
        <f t="shared" si="28"/>
        <v>0</v>
      </c>
      <c r="J71" s="77">
        <f t="shared" si="28"/>
        <v>0</v>
      </c>
      <c r="K71" s="77">
        <f t="shared" si="28"/>
        <v>0</v>
      </c>
      <c r="L71" s="479" t="s">
        <v>153</v>
      </c>
      <c r="M71" s="241"/>
      <c r="N71" s="26"/>
    </row>
    <row r="72" spans="1:16" x14ac:dyDescent="0.25">
      <c r="A72" s="33" t="s">
        <v>8</v>
      </c>
      <c r="B72" s="57">
        <v>0</v>
      </c>
      <c r="C72" s="57">
        <v>0</v>
      </c>
      <c r="D72" s="269">
        <v>0</v>
      </c>
      <c r="E72" s="295">
        <v>0</v>
      </c>
      <c r="F72" s="268">
        <v>0</v>
      </c>
      <c r="G72" s="268">
        <v>0</v>
      </c>
      <c r="H72" s="57">
        <v>0</v>
      </c>
      <c r="I72" s="57">
        <v>0</v>
      </c>
      <c r="J72" s="57">
        <v>0</v>
      </c>
      <c r="K72" s="57">
        <v>0</v>
      </c>
      <c r="L72" s="480"/>
    </row>
    <row r="73" spans="1:16" x14ac:dyDescent="0.25">
      <c r="A73" s="33" t="s">
        <v>9</v>
      </c>
      <c r="B73" s="57">
        <v>0</v>
      </c>
      <c r="C73" s="57">
        <v>0</v>
      </c>
      <c r="D73" s="269">
        <v>0</v>
      </c>
      <c r="E73" s="295">
        <v>0</v>
      </c>
      <c r="F73" s="268">
        <v>0</v>
      </c>
      <c r="G73" s="268">
        <v>0</v>
      </c>
      <c r="H73" s="57">
        <v>0</v>
      </c>
      <c r="I73" s="57">
        <v>0</v>
      </c>
      <c r="J73" s="57">
        <v>0</v>
      </c>
      <c r="K73" s="57">
        <v>0</v>
      </c>
      <c r="L73" s="480"/>
    </row>
    <row r="74" spans="1:16" ht="25.5" x14ac:dyDescent="0.25">
      <c r="A74" s="33" t="s">
        <v>10</v>
      </c>
      <c r="B74" s="57">
        <v>0</v>
      </c>
      <c r="C74" s="57">
        <v>0</v>
      </c>
      <c r="D74" s="269">
        <v>0</v>
      </c>
      <c r="E74" s="295">
        <v>0</v>
      </c>
      <c r="F74" s="268">
        <v>0</v>
      </c>
      <c r="G74" s="268">
        <v>0</v>
      </c>
      <c r="H74" s="57">
        <v>0</v>
      </c>
      <c r="I74" s="57">
        <v>0</v>
      </c>
      <c r="J74" s="57">
        <v>0</v>
      </c>
      <c r="K74" s="57">
        <v>0</v>
      </c>
      <c r="L74" s="480"/>
    </row>
    <row r="75" spans="1:16" ht="25.5" x14ac:dyDescent="0.25">
      <c r="A75" s="35" t="s">
        <v>3</v>
      </c>
      <c r="B75" s="78">
        <f>SUM(B77:B78)</f>
        <v>0</v>
      </c>
      <c r="C75" s="78">
        <f t="shared" ref="C75:K75" si="29">SUM(C77:C78)</f>
        <v>0</v>
      </c>
      <c r="D75" s="296">
        <f t="shared" si="29"/>
        <v>0</v>
      </c>
      <c r="E75" s="297">
        <f t="shared" si="29"/>
        <v>363000</v>
      </c>
      <c r="F75" s="298">
        <f t="shared" si="29"/>
        <v>1210000</v>
      </c>
      <c r="G75" s="298">
        <f t="shared" si="29"/>
        <v>2057000</v>
      </c>
      <c r="H75" s="78">
        <f t="shared" si="29"/>
        <v>0</v>
      </c>
      <c r="I75" s="78">
        <f t="shared" si="29"/>
        <v>0</v>
      </c>
      <c r="J75" s="78">
        <f t="shared" si="29"/>
        <v>0</v>
      </c>
      <c r="K75" s="78">
        <f t="shared" si="29"/>
        <v>0</v>
      </c>
      <c r="L75" s="480"/>
    </row>
    <row r="76" spans="1:16" x14ac:dyDescent="0.25">
      <c r="A76" s="33" t="s">
        <v>121</v>
      </c>
      <c r="B76" s="57"/>
      <c r="C76" s="57"/>
      <c r="D76" s="269"/>
      <c r="E76" s="295"/>
      <c r="F76" s="268"/>
      <c r="G76" s="268"/>
      <c r="H76" s="57"/>
      <c r="I76" s="57"/>
      <c r="J76" s="57"/>
      <c r="K76" s="80"/>
      <c r="L76" s="480"/>
    </row>
    <row r="77" spans="1:16" x14ac:dyDescent="0.25">
      <c r="A77" s="33" t="s">
        <v>6</v>
      </c>
      <c r="B77" s="57">
        <v>0</v>
      </c>
      <c r="C77" s="57">
        <v>0</v>
      </c>
      <c r="D77" s="269">
        <v>0</v>
      </c>
      <c r="E77" s="295">
        <f>E78*0.21</f>
        <v>63000</v>
      </c>
      <c r="F77" s="268">
        <f t="shared" ref="F77:G77" si="30">F78*0.21</f>
        <v>210000</v>
      </c>
      <c r="G77" s="268">
        <f t="shared" si="30"/>
        <v>357000</v>
      </c>
      <c r="H77" s="57">
        <v>0</v>
      </c>
      <c r="I77" s="57">
        <v>0</v>
      </c>
      <c r="J77" s="57">
        <v>0</v>
      </c>
      <c r="K77" s="80">
        <v>0</v>
      </c>
      <c r="L77" s="480"/>
    </row>
    <row r="78" spans="1:16" ht="37.5" customHeight="1" x14ac:dyDescent="0.25">
      <c r="A78" s="33" t="s">
        <v>13</v>
      </c>
      <c r="B78" s="57">
        <v>0</v>
      </c>
      <c r="C78" s="57">
        <v>0</v>
      </c>
      <c r="D78" s="269">
        <v>0</v>
      </c>
      <c r="E78" s="243">
        <f>300000</f>
        <v>300000</v>
      </c>
      <c r="F78" s="95">
        <f>1000000</f>
        <v>1000000</v>
      </c>
      <c r="G78" s="95">
        <v>1700000</v>
      </c>
      <c r="H78" s="57">
        <v>0</v>
      </c>
      <c r="I78" s="57">
        <v>0</v>
      </c>
      <c r="J78" s="57">
        <v>0</v>
      </c>
      <c r="K78" s="80">
        <v>0</v>
      </c>
      <c r="L78" s="480"/>
    </row>
    <row r="79" spans="1:16" x14ac:dyDescent="0.25">
      <c r="A79" s="2" t="s">
        <v>147</v>
      </c>
      <c r="B79" s="58"/>
      <c r="C79" s="58"/>
      <c r="D79" s="280"/>
      <c r="E79" s="299"/>
      <c r="F79" s="274"/>
      <c r="G79" s="274"/>
      <c r="H79" s="39"/>
      <c r="I79" s="39"/>
      <c r="J79" s="39"/>
      <c r="K79" s="39"/>
      <c r="L79" s="480"/>
    </row>
    <row r="80" spans="1:16" x14ac:dyDescent="0.25">
      <c r="A80" s="1" t="s">
        <v>148</v>
      </c>
      <c r="B80" s="58"/>
      <c r="C80" s="58"/>
      <c r="D80" s="280"/>
      <c r="E80" s="243"/>
      <c r="F80" s="95"/>
      <c r="G80" s="95"/>
      <c r="H80" s="39"/>
      <c r="I80" s="39"/>
      <c r="J80" s="39"/>
      <c r="K80" s="39"/>
      <c r="L80" s="480"/>
    </row>
    <row r="81" spans="1:15" x14ac:dyDescent="0.25">
      <c r="A81" s="1" t="s">
        <v>151</v>
      </c>
      <c r="B81" s="58"/>
      <c r="C81" s="58"/>
      <c r="D81" s="280"/>
      <c r="E81" s="243"/>
      <c r="F81" s="95"/>
      <c r="G81" s="95"/>
      <c r="H81" s="39"/>
      <c r="I81" s="39"/>
      <c r="J81" s="39"/>
      <c r="K81" s="39"/>
      <c r="L81" s="480"/>
    </row>
    <row r="82" spans="1:15" x14ac:dyDescent="0.25">
      <c r="A82" s="1" t="s">
        <v>149</v>
      </c>
      <c r="B82" s="57">
        <v>0</v>
      </c>
      <c r="C82" s="57">
        <v>0</v>
      </c>
      <c r="D82" s="269">
        <v>0</v>
      </c>
      <c r="E82" s="295">
        <f>E83*0.21</f>
        <v>63000</v>
      </c>
      <c r="F82" s="268">
        <f t="shared" ref="F82:G82" si="31">F83*0.21</f>
        <v>210000</v>
      </c>
      <c r="G82" s="268">
        <f t="shared" si="31"/>
        <v>357000</v>
      </c>
      <c r="H82" s="57">
        <v>0</v>
      </c>
      <c r="I82" s="57">
        <v>0</v>
      </c>
      <c r="J82" s="57">
        <v>0</v>
      </c>
      <c r="K82" s="80">
        <v>0</v>
      </c>
      <c r="L82" s="480"/>
    </row>
    <row r="83" spans="1:15" ht="66.75" customHeight="1" thickBot="1" x14ac:dyDescent="0.3">
      <c r="A83" s="1" t="s">
        <v>150</v>
      </c>
      <c r="B83" s="57">
        <v>0</v>
      </c>
      <c r="C83" s="57">
        <v>0</v>
      </c>
      <c r="D83" s="269">
        <v>0</v>
      </c>
      <c r="E83" s="243">
        <f>300000</f>
        <v>300000</v>
      </c>
      <c r="F83" s="95">
        <f>1000000</f>
        <v>1000000</v>
      </c>
      <c r="G83" s="95">
        <v>1700000</v>
      </c>
      <c r="H83" s="57">
        <v>0</v>
      </c>
      <c r="I83" s="57">
        <v>0</v>
      </c>
      <c r="J83" s="57">
        <v>0</v>
      </c>
      <c r="K83" s="80">
        <v>0</v>
      </c>
      <c r="L83" s="480"/>
    </row>
    <row r="84" spans="1:15" ht="15.75" thickBot="1" x14ac:dyDescent="0.3">
      <c r="A84" s="534" t="s">
        <v>15</v>
      </c>
      <c r="B84" s="535"/>
      <c r="C84" s="535"/>
      <c r="D84" s="536"/>
      <c r="E84" s="536"/>
      <c r="F84" s="536"/>
      <c r="G84" s="536"/>
      <c r="H84" s="536"/>
      <c r="I84" s="536"/>
      <c r="J84" s="536"/>
      <c r="K84" s="535"/>
      <c r="L84" s="537"/>
    </row>
    <row r="85" spans="1:15" ht="15.75" customHeight="1" thickBot="1" x14ac:dyDescent="0.3">
      <c r="A85" s="483" t="s">
        <v>16</v>
      </c>
      <c r="B85" s="484"/>
      <c r="C85" s="484"/>
      <c r="D85" s="484"/>
      <c r="E85" s="484"/>
      <c r="F85" s="484"/>
      <c r="G85" s="484"/>
      <c r="H85" s="484"/>
      <c r="I85" s="484"/>
      <c r="J85" s="484"/>
      <c r="K85" s="484"/>
      <c r="L85" s="485"/>
    </row>
    <row r="86" spans="1:15" x14ac:dyDescent="0.25">
      <c r="A86" s="3" t="s">
        <v>7</v>
      </c>
      <c r="B86" s="300">
        <f>SUM(B87:B90)</f>
        <v>776966</v>
      </c>
      <c r="C86" s="300">
        <f t="shared" ref="C86:K86" si="32">SUM(C87:C90)</f>
        <v>1272499</v>
      </c>
      <c r="D86" s="305">
        <f t="shared" si="32"/>
        <v>669384</v>
      </c>
      <c r="E86" s="306">
        <f t="shared" si="32"/>
        <v>0</v>
      </c>
      <c r="F86" s="307">
        <f t="shared" si="32"/>
        <v>0</v>
      </c>
      <c r="G86" s="307">
        <f t="shared" si="32"/>
        <v>6000000</v>
      </c>
      <c r="H86" s="300">
        <f t="shared" si="32"/>
        <v>10000000</v>
      </c>
      <c r="I86" s="300">
        <f t="shared" si="32"/>
        <v>12000000</v>
      </c>
      <c r="J86" s="300">
        <f t="shared" si="32"/>
        <v>16000000</v>
      </c>
      <c r="K86" s="300">
        <f t="shared" si="32"/>
        <v>16000000</v>
      </c>
      <c r="L86" s="82"/>
      <c r="O86" s="54"/>
    </row>
    <row r="87" spans="1:15" x14ac:dyDescent="0.25">
      <c r="A87" s="1" t="s">
        <v>8</v>
      </c>
      <c r="B87" s="301">
        <v>0</v>
      </c>
      <c r="C87" s="301">
        <v>0</v>
      </c>
      <c r="D87" s="308">
        <v>0</v>
      </c>
      <c r="E87" s="309">
        <v>0</v>
      </c>
      <c r="F87" s="310">
        <v>0</v>
      </c>
      <c r="G87" s="310">
        <v>0</v>
      </c>
      <c r="H87" s="301">
        <v>0</v>
      </c>
      <c r="I87" s="301">
        <v>0</v>
      </c>
      <c r="J87" s="301">
        <v>0</v>
      </c>
      <c r="K87" s="301">
        <v>0</v>
      </c>
      <c r="L87" s="4"/>
      <c r="O87" s="54"/>
    </row>
    <row r="88" spans="1:15" x14ac:dyDescent="0.25">
      <c r="A88" s="33" t="s">
        <v>155</v>
      </c>
      <c r="B88" s="302">
        <v>466180</v>
      </c>
      <c r="C88" s="302">
        <v>763499</v>
      </c>
      <c r="D88" s="311">
        <v>401630</v>
      </c>
      <c r="E88" s="270">
        <v>0</v>
      </c>
      <c r="F88" s="209">
        <v>0</v>
      </c>
      <c r="G88" s="312">
        <v>1500000</v>
      </c>
      <c r="H88" s="302">
        <v>2500000</v>
      </c>
      <c r="I88" s="302">
        <v>3000000</v>
      </c>
      <c r="J88" s="302">
        <v>4000000</v>
      </c>
      <c r="K88" s="302">
        <v>4000000</v>
      </c>
      <c r="L88" s="4"/>
    </row>
    <row r="89" spans="1:15" ht="25.5" x14ac:dyDescent="0.25">
      <c r="A89" s="1" t="s">
        <v>10</v>
      </c>
      <c r="B89" s="44">
        <v>0</v>
      </c>
      <c r="C89" s="44">
        <v>0</v>
      </c>
      <c r="D89" s="308">
        <v>0</v>
      </c>
      <c r="E89" s="243">
        <v>0</v>
      </c>
      <c r="F89" s="95">
        <v>0</v>
      </c>
      <c r="G89" s="310">
        <v>0</v>
      </c>
      <c r="H89" s="301">
        <v>0</v>
      </c>
      <c r="I89" s="301">
        <v>0</v>
      </c>
      <c r="J89" s="301">
        <v>0</v>
      </c>
      <c r="K89" s="301">
        <v>0</v>
      </c>
      <c r="L89" s="4"/>
    </row>
    <row r="90" spans="1:15" ht="25.5" x14ac:dyDescent="0.25">
      <c r="A90" s="2" t="s">
        <v>3</v>
      </c>
      <c r="B90" s="45">
        <f>SUM(B92:B93)</f>
        <v>310786</v>
      </c>
      <c r="C90" s="45">
        <f t="shared" ref="C90:K90" si="33">SUM(C92:C93)</f>
        <v>509000</v>
      </c>
      <c r="D90" s="313">
        <v>267754</v>
      </c>
      <c r="E90" s="314">
        <f t="shared" si="33"/>
        <v>0</v>
      </c>
      <c r="F90" s="96">
        <f t="shared" si="33"/>
        <v>0</v>
      </c>
      <c r="G90" s="315">
        <v>4500000</v>
      </c>
      <c r="H90" s="303">
        <f t="shared" si="33"/>
        <v>7500000</v>
      </c>
      <c r="I90" s="303">
        <f t="shared" si="33"/>
        <v>9000000</v>
      </c>
      <c r="J90" s="303">
        <f t="shared" si="33"/>
        <v>12000000</v>
      </c>
      <c r="K90" s="303">
        <f t="shared" si="33"/>
        <v>12000000</v>
      </c>
      <c r="L90" s="4"/>
    </row>
    <row r="91" spans="1:15" x14ac:dyDescent="0.25">
      <c r="A91" s="1" t="s">
        <v>121</v>
      </c>
      <c r="B91" s="44"/>
      <c r="C91" s="44"/>
      <c r="D91" s="308"/>
      <c r="E91" s="243"/>
      <c r="F91" s="95"/>
      <c r="G91" s="310"/>
      <c r="H91" s="302"/>
      <c r="I91" s="302"/>
      <c r="J91" s="302"/>
      <c r="K91" s="304"/>
      <c r="L91" s="4"/>
    </row>
    <row r="92" spans="1:15" x14ac:dyDescent="0.25">
      <c r="A92" s="1" t="s">
        <v>6</v>
      </c>
      <c r="B92" s="44">
        <v>0</v>
      </c>
      <c r="C92" s="44">
        <v>0</v>
      </c>
      <c r="D92" s="308">
        <v>0</v>
      </c>
      <c r="E92" s="243">
        <v>0</v>
      </c>
      <c r="F92" s="95">
        <v>0</v>
      </c>
      <c r="G92" s="310">
        <v>0</v>
      </c>
      <c r="H92" s="301">
        <v>0</v>
      </c>
      <c r="I92" s="301">
        <v>0</v>
      </c>
      <c r="J92" s="301">
        <v>0</v>
      </c>
      <c r="K92" s="301">
        <v>0</v>
      </c>
      <c r="L92" s="4"/>
    </row>
    <row r="93" spans="1:15" ht="51" x14ac:dyDescent="0.25">
      <c r="A93" s="1" t="s">
        <v>13</v>
      </c>
      <c r="B93" s="44">
        <v>310786</v>
      </c>
      <c r="C93" s="44">
        <v>509000</v>
      </c>
      <c r="D93" s="308">
        <v>267754</v>
      </c>
      <c r="E93" s="243">
        <v>0</v>
      </c>
      <c r="F93" s="95">
        <v>0</v>
      </c>
      <c r="G93" s="95">
        <v>4500000</v>
      </c>
      <c r="H93" s="57">
        <v>7500000</v>
      </c>
      <c r="I93" s="57">
        <v>9000000</v>
      </c>
      <c r="J93" s="57">
        <v>12000000</v>
      </c>
      <c r="K93" s="302">
        <v>12000000</v>
      </c>
      <c r="L93" s="4"/>
    </row>
    <row r="94" spans="1:15" x14ac:dyDescent="0.25">
      <c r="A94" s="2" t="s">
        <v>147</v>
      </c>
      <c r="B94" s="44"/>
      <c r="C94" s="44"/>
      <c r="D94" s="308"/>
      <c r="E94" s="243"/>
      <c r="F94" s="95"/>
      <c r="G94" s="95"/>
      <c r="H94" s="57"/>
      <c r="I94" s="57"/>
      <c r="J94" s="57"/>
      <c r="K94" s="57"/>
      <c r="L94" s="4"/>
    </row>
    <row r="95" spans="1:15" x14ac:dyDescent="0.25">
      <c r="A95" s="1" t="s">
        <v>148</v>
      </c>
      <c r="B95" s="44"/>
      <c r="C95" s="44"/>
      <c r="D95" s="308"/>
      <c r="E95" s="243"/>
      <c r="F95" s="95"/>
      <c r="G95" s="95"/>
      <c r="H95" s="57"/>
      <c r="I95" s="57"/>
      <c r="J95" s="57"/>
      <c r="K95" s="57"/>
      <c r="L95" s="4"/>
    </row>
    <row r="96" spans="1:15" x14ac:dyDescent="0.25">
      <c r="A96" s="1" t="s">
        <v>151</v>
      </c>
      <c r="B96" s="44"/>
      <c r="C96" s="44"/>
      <c r="D96" s="308"/>
      <c r="E96" s="243"/>
      <c r="F96" s="95"/>
      <c r="G96" s="95"/>
      <c r="H96" s="57"/>
      <c r="I96" s="57"/>
      <c r="J96" s="57"/>
      <c r="K96" s="57"/>
      <c r="L96" s="4"/>
    </row>
    <row r="97" spans="1:12" x14ac:dyDescent="0.25">
      <c r="A97" s="1" t="s">
        <v>149</v>
      </c>
      <c r="B97" s="44">
        <v>0</v>
      </c>
      <c r="C97" s="44">
        <v>0</v>
      </c>
      <c r="D97" s="308">
        <v>0</v>
      </c>
      <c r="E97" s="243">
        <v>0</v>
      </c>
      <c r="F97" s="95">
        <v>0</v>
      </c>
      <c r="G97" s="95">
        <v>0</v>
      </c>
      <c r="H97" s="44">
        <v>0</v>
      </c>
      <c r="I97" s="44">
        <v>0</v>
      </c>
      <c r="J97" s="44">
        <v>0</v>
      </c>
      <c r="K97" s="44">
        <v>0</v>
      </c>
      <c r="L97" s="4"/>
    </row>
    <row r="98" spans="1:12" ht="51.75" thickBot="1" x14ac:dyDescent="0.3">
      <c r="A98" s="1" t="s">
        <v>150</v>
      </c>
      <c r="B98" s="301">
        <v>310786</v>
      </c>
      <c r="C98" s="301">
        <v>509000</v>
      </c>
      <c r="D98" s="316">
        <v>267754</v>
      </c>
      <c r="E98" s="309">
        <v>0</v>
      </c>
      <c r="F98" s="310">
        <v>0</v>
      </c>
      <c r="G98" s="310">
        <v>4500000</v>
      </c>
      <c r="H98" s="302">
        <v>7500000</v>
      </c>
      <c r="I98" s="302">
        <v>9000000</v>
      </c>
      <c r="J98" s="302">
        <v>12000000</v>
      </c>
      <c r="K98" s="302">
        <v>12000000</v>
      </c>
      <c r="L98" s="4"/>
    </row>
    <row r="99" spans="1:12" ht="15.75" customHeight="1" thickBot="1" x14ac:dyDescent="0.3">
      <c r="A99" s="534" t="s">
        <v>17</v>
      </c>
      <c r="B99" s="535"/>
      <c r="C99" s="536"/>
      <c r="D99" s="535"/>
      <c r="E99" s="535"/>
      <c r="F99" s="535"/>
      <c r="G99" s="535"/>
      <c r="H99" s="535"/>
      <c r="I99" s="535"/>
      <c r="J99" s="535"/>
      <c r="K99" s="535"/>
      <c r="L99" s="537"/>
    </row>
    <row r="100" spans="1:12" ht="15.75" customHeight="1" thickBot="1" x14ac:dyDescent="0.3">
      <c r="A100" s="534" t="s">
        <v>2</v>
      </c>
      <c r="B100" s="535"/>
      <c r="C100" s="535"/>
      <c r="D100" s="535"/>
      <c r="E100" s="535"/>
      <c r="F100" s="535"/>
      <c r="G100" s="535"/>
      <c r="H100" s="535"/>
      <c r="I100" s="535"/>
      <c r="J100" s="535"/>
      <c r="K100" s="535"/>
      <c r="L100" s="537"/>
    </row>
    <row r="101" spans="1:12" ht="15.75" customHeight="1" thickBot="1" x14ac:dyDescent="0.3">
      <c r="A101" s="483" t="s">
        <v>18</v>
      </c>
      <c r="B101" s="484"/>
      <c r="C101" s="484"/>
      <c r="D101" s="484"/>
      <c r="E101" s="484"/>
      <c r="F101" s="484"/>
      <c r="G101" s="484"/>
      <c r="H101" s="484"/>
      <c r="I101" s="484"/>
      <c r="J101" s="484"/>
      <c r="K101" s="484"/>
      <c r="L101" s="485"/>
    </row>
    <row r="102" spans="1:12" x14ac:dyDescent="0.25">
      <c r="A102" s="3" t="s">
        <v>7</v>
      </c>
      <c r="B102" s="43">
        <f>SUM(B103:B106)</f>
        <v>20015000</v>
      </c>
      <c r="C102" s="43">
        <f t="shared" ref="C102:K102" si="34">SUM(C103:C106)</f>
        <v>30323000</v>
      </c>
      <c r="D102" s="264">
        <f t="shared" si="34"/>
        <v>30323000</v>
      </c>
      <c r="E102" s="320">
        <f t="shared" si="34"/>
        <v>51439000</v>
      </c>
      <c r="F102" s="143">
        <f>SUM(F103:F106)</f>
        <v>86621980</v>
      </c>
      <c r="G102" s="143">
        <f t="shared" si="34"/>
        <v>61423470</v>
      </c>
      <c r="H102" s="143">
        <f t="shared" si="34"/>
        <v>56000000</v>
      </c>
      <c r="I102" s="43">
        <f t="shared" si="34"/>
        <v>56000000</v>
      </c>
      <c r="J102" s="43">
        <f t="shared" si="34"/>
        <v>56000000</v>
      </c>
      <c r="K102" s="43">
        <f t="shared" si="34"/>
        <v>56000000</v>
      </c>
      <c r="L102" s="61"/>
    </row>
    <row r="103" spans="1:12" x14ac:dyDescent="0.25">
      <c r="A103" s="1" t="s">
        <v>8</v>
      </c>
      <c r="B103" s="44">
        <v>0</v>
      </c>
      <c r="C103" s="44">
        <v>0</v>
      </c>
      <c r="D103" s="265">
        <v>0</v>
      </c>
      <c r="E103" s="243">
        <v>0</v>
      </c>
      <c r="F103" s="95">
        <v>0</v>
      </c>
      <c r="G103" s="95">
        <v>0</v>
      </c>
      <c r="H103" s="95">
        <v>0</v>
      </c>
      <c r="I103" s="44">
        <v>0</v>
      </c>
      <c r="J103" s="44">
        <v>0</v>
      </c>
      <c r="K103" s="44">
        <v>0</v>
      </c>
      <c r="L103" s="4"/>
    </row>
    <row r="104" spans="1:12" x14ac:dyDescent="0.25">
      <c r="A104" s="1" t="s">
        <v>9</v>
      </c>
      <c r="B104" s="44">
        <v>0</v>
      </c>
      <c r="C104" s="44">
        <v>0</v>
      </c>
      <c r="D104" s="265">
        <v>0</v>
      </c>
      <c r="E104" s="243">
        <v>0</v>
      </c>
      <c r="F104" s="95">
        <v>0</v>
      </c>
      <c r="G104" s="95">
        <v>0</v>
      </c>
      <c r="H104" s="95">
        <v>0</v>
      </c>
      <c r="I104" s="44">
        <v>0</v>
      </c>
      <c r="J104" s="44">
        <v>0</v>
      </c>
      <c r="K104" s="44">
        <v>0</v>
      </c>
      <c r="L104" s="4"/>
    </row>
    <row r="105" spans="1:12" ht="25.5" x14ac:dyDescent="0.25">
      <c r="A105" s="1" t="s">
        <v>10</v>
      </c>
      <c r="B105" s="44">
        <v>0</v>
      </c>
      <c r="C105" s="44">
        <v>0</v>
      </c>
      <c r="D105" s="265">
        <v>0</v>
      </c>
      <c r="E105" s="243">
        <v>0</v>
      </c>
      <c r="F105" s="95">
        <v>0</v>
      </c>
      <c r="G105" s="95">
        <v>0</v>
      </c>
      <c r="H105" s="95">
        <v>0</v>
      </c>
      <c r="I105" s="44">
        <v>0</v>
      </c>
      <c r="J105" s="44">
        <v>0</v>
      </c>
      <c r="K105" s="44">
        <v>0</v>
      </c>
      <c r="L105" s="151"/>
    </row>
    <row r="106" spans="1:12" ht="25.5" x14ac:dyDescent="0.25">
      <c r="A106" s="2" t="s">
        <v>3</v>
      </c>
      <c r="B106" s="45">
        <f>SUM(B108:B109)</f>
        <v>20015000</v>
      </c>
      <c r="C106" s="45">
        <f t="shared" ref="C106:K106" si="35">SUM(C108:C109)</f>
        <v>30323000</v>
      </c>
      <c r="D106" s="321">
        <f t="shared" si="35"/>
        <v>30323000</v>
      </c>
      <c r="E106" s="314">
        <f t="shared" si="35"/>
        <v>51439000</v>
      </c>
      <c r="F106" s="96">
        <f t="shared" si="35"/>
        <v>86621980</v>
      </c>
      <c r="G106" s="96">
        <f t="shared" si="35"/>
        <v>61423470</v>
      </c>
      <c r="H106" s="96">
        <f t="shared" si="35"/>
        <v>56000000</v>
      </c>
      <c r="I106" s="45">
        <f t="shared" si="35"/>
        <v>56000000</v>
      </c>
      <c r="J106" s="45">
        <f t="shared" si="35"/>
        <v>56000000</v>
      </c>
      <c r="K106" s="45">
        <f t="shared" si="35"/>
        <v>56000000</v>
      </c>
      <c r="L106" s="170"/>
    </row>
    <row r="107" spans="1:12" x14ac:dyDescent="0.25">
      <c r="A107" s="1" t="s">
        <v>121</v>
      </c>
      <c r="B107" s="44"/>
      <c r="C107" s="44"/>
      <c r="D107" s="265"/>
      <c r="E107" s="243"/>
      <c r="F107" s="95"/>
      <c r="G107" s="95"/>
      <c r="H107" s="95"/>
      <c r="I107" s="44"/>
      <c r="J107" s="44"/>
      <c r="K107" s="44"/>
      <c r="L107" s="4"/>
    </row>
    <row r="108" spans="1:12" x14ac:dyDescent="0.25">
      <c r="A108" s="1" t="s">
        <v>6</v>
      </c>
      <c r="B108" s="44">
        <v>20015000</v>
      </c>
      <c r="C108" s="44">
        <v>30323000</v>
      </c>
      <c r="D108" s="265">
        <v>30323000</v>
      </c>
      <c r="E108" s="243">
        <v>36039000</v>
      </c>
      <c r="F108" s="95">
        <v>66621980</v>
      </c>
      <c r="G108" s="95">
        <v>41423470</v>
      </c>
      <c r="H108" s="95">
        <v>56000000</v>
      </c>
      <c r="I108" s="44">
        <v>56000000</v>
      </c>
      <c r="J108" s="44">
        <v>56000000</v>
      </c>
      <c r="K108" s="44">
        <v>56000000</v>
      </c>
      <c r="L108" s="4"/>
    </row>
    <row r="109" spans="1:12" ht="51" x14ac:dyDescent="0.25">
      <c r="A109" s="1" t="s">
        <v>13</v>
      </c>
      <c r="B109" s="187">
        <v>0</v>
      </c>
      <c r="C109" s="187">
        <v>0</v>
      </c>
      <c r="D109" s="265">
        <v>0</v>
      </c>
      <c r="E109" s="243">
        <v>15400000</v>
      </c>
      <c r="F109" s="95">
        <v>20000000</v>
      </c>
      <c r="G109" s="95">
        <v>20000000</v>
      </c>
      <c r="H109" s="267">
        <v>0</v>
      </c>
      <c r="I109" s="187">
        <v>0</v>
      </c>
      <c r="J109" s="187">
        <v>0</v>
      </c>
      <c r="K109" s="187">
        <v>0</v>
      </c>
      <c r="L109" s="181" t="s">
        <v>194</v>
      </c>
    </row>
    <row r="110" spans="1:12" x14ac:dyDescent="0.25">
      <c r="A110" s="2" t="s">
        <v>147</v>
      </c>
      <c r="B110" s="44"/>
      <c r="C110" s="44"/>
      <c r="D110" s="265"/>
      <c r="E110" s="243"/>
      <c r="F110" s="95"/>
      <c r="G110" s="95"/>
      <c r="H110" s="95"/>
      <c r="I110" s="44"/>
      <c r="J110" s="44"/>
      <c r="K110" s="44"/>
      <c r="L110" s="4"/>
    </row>
    <row r="111" spans="1:12" x14ac:dyDescent="0.25">
      <c r="A111" s="1" t="s">
        <v>148</v>
      </c>
      <c r="B111" s="44"/>
      <c r="C111" s="44"/>
      <c r="D111" s="265"/>
      <c r="E111" s="243"/>
      <c r="F111" s="95"/>
      <c r="G111" s="95"/>
      <c r="H111" s="95"/>
      <c r="I111" s="44"/>
      <c r="J111" s="44"/>
      <c r="K111" s="44"/>
      <c r="L111" s="4"/>
    </row>
    <row r="112" spans="1:12" x14ac:dyDescent="0.25">
      <c r="A112" s="1" t="s">
        <v>151</v>
      </c>
      <c r="B112" s="44"/>
      <c r="C112" s="44"/>
      <c r="D112" s="265"/>
      <c r="E112" s="243"/>
      <c r="F112" s="95"/>
      <c r="G112" s="95"/>
      <c r="H112" s="95"/>
      <c r="I112" s="44"/>
      <c r="J112" s="44"/>
      <c r="K112" s="44"/>
      <c r="L112" s="4"/>
    </row>
    <row r="113" spans="1:17" x14ac:dyDescent="0.25">
      <c r="A113" s="1" t="s">
        <v>149</v>
      </c>
      <c r="B113" s="44">
        <v>20015000</v>
      </c>
      <c r="C113" s="44">
        <v>30323000</v>
      </c>
      <c r="D113" s="265">
        <v>30323000</v>
      </c>
      <c r="E113" s="243">
        <v>36039000</v>
      </c>
      <c r="F113" s="95">
        <v>66621980</v>
      </c>
      <c r="G113" s="95">
        <v>41423470</v>
      </c>
      <c r="H113" s="95">
        <v>56000000</v>
      </c>
      <c r="I113" s="44">
        <v>56000000</v>
      </c>
      <c r="J113" s="44">
        <v>56000000</v>
      </c>
      <c r="K113" s="44">
        <v>56000000</v>
      </c>
      <c r="L113" s="4"/>
    </row>
    <row r="114" spans="1:17" ht="51.75" thickBot="1" x14ac:dyDescent="0.3">
      <c r="A114" s="144" t="s">
        <v>150</v>
      </c>
      <c r="B114" s="149">
        <v>0</v>
      </c>
      <c r="C114" s="149">
        <v>0</v>
      </c>
      <c r="D114" s="328">
        <v>0</v>
      </c>
      <c r="E114" s="323">
        <v>15400000</v>
      </c>
      <c r="F114" s="329">
        <v>20000000</v>
      </c>
      <c r="G114" s="329">
        <v>20000000</v>
      </c>
      <c r="H114" s="329">
        <v>0</v>
      </c>
      <c r="I114" s="149">
        <v>0</v>
      </c>
      <c r="J114" s="149">
        <v>0</v>
      </c>
      <c r="K114" s="149">
        <v>0</v>
      </c>
      <c r="L114" s="330"/>
    </row>
    <row r="115" spans="1:17" ht="21" customHeight="1" thickBot="1" x14ac:dyDescent="0.3">
      <c r="A115" s="483" t="s">
        <v>86</v>
      </c>
      <c r="B115" s="484"/>
      <c r="C115" s="484"/>
      <c r="D115" s="484"/>
      <c r="E115" s="484"/>
      <c r="F115" s="484"/>
      <c r="G115" s="484"/>
      <c r="H115" s="484"/>
      <c r="I115" s="484"/>
      <c r="J115" s="484"/>
      <c r="K115" s="484"/>
      <c r="L115" s="485"/>
    </row>
    <row r="116" spans="1:17" x14ac:dyDescent="0.25">
      <c r="A116" s="3" t="s">
        <v>7</v>
      </c>
      <c r="B116" s="294">
        <f>SUM(B117:B120)</f>
        <v>27000000</v>
      </c>
      <c r="C116" s="294">
        <f t="shared" ref="C116:K116" si="36">SUM(C117:C120)</f>
        <v>0</v>
      </c>
      <c r="D116" s="292">
        <f t="shared" si="36"/>
        <v>0</v>
      </c>
      <c r="E116" s="293">
        <f t="shared" si="36"/>
        <v>0</v>
      </c>
      <c r="F116" s="143">
        <f>SUM(F117:F120)</f>
        <v>57353333</v>
      </c>
      <c r="G116" s="143">
        <f t="shared" si="36"/>
        <v>100613333</v>
      </c>
      <c r="H116" s="43">
        <f t="shared" si="36"/>
        <v>93403334</v>
      </c>
      <c r="I116" s="43">
        <f t="shared" si="36"/>
        <v>21630000</v>
      </c>
      <c r="J116" s="43">
        <f t="shared" si="36"/>
        <v>0</v>
      </c>
      <c r="K116" s="43">
        <f t="shared" si="36"/>
        <v>0</v>
      </c>
      <c r="L116" s="479"/>
      <c r="M116" s="241"/>
    </row>
    <row r="117" spans="1:17" x14ac:dyDescent="0.25">
      <c r="A117" s="1" t="s">
        <v>8</v>
      </c>
      <c r="B117" s="268">
        <v>0</v>
      </c>
      <c r="C117" s="268">
        <v>0</v>
      </c>
      <c r="D117" s="269">
        <v>0</v>
      </c>
      <c r="E117" s="295">
        <v>0</v>
      </c>
      <c r="F117" s="95">
        <v>0</v>
      </c>
      <c r="G117" s="95">
        <v>0</v>
      </c>
      <c r="H117" s="44">
        <v>0</v>
      </c>
      <c r="I117" s="44">
        <v>0</v>
      </c>
      <c r="J117" s="44">
        <v>0</v>
      </c>
      <c r="K117" s="44">
        <v>0</v>
      </c>
      <c r="L117" s="480"/>
    </row>
    <row r="118" spans="1:17" x14ac:dyDescent="0.25">
      <c r="A118" s="1" t="s">
        <v>9</v>
      </c>
      <c r="B118" s="268">
        <v>0</v>
      </c>
      <c r="C118" s="268">
        <v>0</v>
      </c>
      <c r="D118" s="269">
        <v>0</v>
      </c>
      <c r="E118" s="295">
        <v>0</v>
      </c>
      <c r="F118" s="95">
        <v>0</v>
      </c>
      <c r="G118" s="95">
        <v>0</v>
      </c>
      <c r="H118" s="44">
        <v>0</v>
      </c>
      <c r="I118" s="44">
        <v>0</v>
      </c>
      <c r="J118" s="44">
        <v>0</v>
      </c>
      <c r="K118" s="44">
        <v>0</v>
      </c>
      <c r="L118" s="480"/>
    </row>
    <row r="119" spans="1:17" ht="25.5" x14ac:dyDescent="0.25">
      <c r="A119" s="1" t="s">
        <v>10</v>
      </c>
      <c r="B119" s="268">
        <v>0</v>
      </c>
      <c r="C119" s="268">
        <v>0</v>
      </c>
      <c r="D119" s="324">
        <v>0</v>
      </c>
      <c r="E119" s="295">
        <v>0</v>
      </c>
      <c r="F119" s="95">
        <v>0</v>
      </c>
      <c r="G119" s="95">
        <v>0</v>
      </c>
      <c r="H119" s="44">
        <v>0</v>
      </c>
      <c r="I119" s="44">
        <v>0</v>
      </c>
      <c r="J119" s="44">
        <v>0</v>
      </c>
      <c r="K119" s="44">
        <v>0</v>
      </c>
      <c r="L119" s="480"/>
    </row>
    <row r="120" spans="1:17" ht="25.5" x14ac:dyDescent="0.25">
      <c r="A120" s="2" t="s">
        <v>3</v>
      </c>
      <c r="B120" s="298">
        <f>SUM(B122:B123)</f>
        <v>27000000</v>
      </c>
      <c r="C120" s="298">
        <f t="shared" ref="C120:K120" si="37">SUM(C122:C123)</f>
        <v>0</v>
      </c>
      <c r="D120" s="322">
        <f t="shared" si="37"/>
        <v>0</v>
      </c>
      <c r="E120" s="566">
        <f t="shared" si="37"/>
        <v>0</v>
      </c>
      <c r="F120" s="298">
        <f t="shared" si="37"/>
        <v>57353333</v>
      </c>
      <c r="G120" s="298">
        <f t="shared" si="37"/>
        <v>100613333</v>
      </c>
      <c r="H120" s="298">
        <f>SUM(H122:H123)</f>
        <v>93403334</v>
      </c>
      <c r="I120" s="298">
        <f t="shared" si="37"/>
        <v>21630000</v>
      </c>
      <c r="J120" s="298">
        <f t="shared" si="37"/>
        <v>0</v>
      </c>
      <c r="K120" s="298">
        <f t="shared" si="37"/>
        <v>0</v>
      </c>
      <c r="L120" s="567"/>
    </row>
    <row r="121" spans="1:17" x14ac:dyDescent="0.25">
      <c r="A121" s="1" t="s">
        <v>121</v>
      </c>
      <c r="B121" s="268"/>
      <c r="C121" s="268"/>
      <c r="D121" s="324"/>
      <c r="E121" s="295"/>
      <c r="F121" s="95"/>
      <c r="G121" s="95"/>
      <c r="H121" s="44"/>
      <c r="I121" s="44"/>
      <c r="J121" s="44"/>
      <c r="K121" s="46"/>
      <c r="L121" s="480"/>
      <c r="O121" s="52"/>
    </row>
    <row r="122" spans="1:17" x14ac:dyDescent="0.25">
      <c r="A122" s="1" t="s">
        <v>6</v>
      </c>
      <c r="B122" s="268">
        <v>27000000</v>
      </c>
      <c r="C122" s="268">
        <v>0</v>
      </c>
      <c r="D122" s="324">
        <v>0</v>
      </c>
      <c r="E122" s="295">
        <v>0</v>
      </c>
      <c r="F122" s="95">
        <v>42933333</v>
      </c>
      <c r="G122" s="95">
        <v>42933333</v>
      </c>
      <c r="H122" s="95">
        <v>42933334</v>
      </c>
      <c r="I122" s="44">
        <v>0</v>
      </c>
      <c r="J122" s="44">
        <v>0</v>
      </c>
      <c r="K122" s="44">
        <v>0</v>
      </c>
      <c r="L122" s="480"/>
    </row>
    <row r="123" spans="1:17" ht="51" x14ac:dyDescent="0.25">
      <c r="A123" s="1" t="s">
        <v>13</v>
      </c>
      <c r="B123" s="268">
        <v>0</v>
      </c>
      <c r="C123" s="268">
        <v>0</v>
      </c>
      <c r="D123" s="324">
        <v>0</v>
      </c>
      <c r="E123" s="295">
        <v>0</v>
      </c>
      <c r="F123" s="568">
        <v>14420000</v>
      </c>
      <c r="G123" s="568">
        <v>57680000</v>
      </c>
      <c r="H123" s="568">
        <v>50470000</v>
      </c>
      <c r="I123" s="568">
        <v>21630000</v>
      </c>
      <c r="J123" s="44">
        <v>0</v>
      </c>
      <c r="K123" s="194">
        <v>0</v>
      </c>
      <c r="L123" s="480"/>
    </row>
    <row r="124" spans="1:17" x14ac:dyDescent="0.25">
      <c r="A124" s="2" t="s">
        <v>147</v>
      </c>
      <c r="B124" s="268"/>
      <c r="C124" s="268"/>
      <c r="D124" s="324"/>
      <c r="E124" s="295"/>
      <c r="F124" s="564"/>
      <c r="G124" s="564"/>
      <c r="H124" s="565"/>
      <c r="I124" s="565"/>
      <c r="J124" s="565"/>
      <c r="K124" s="46"/>
      <c r="L124" s="480"/>
    </row>
    <row r="125" spans="1:17" x14ac:dyDescent="0.25">
      <c r="A125" s="1" t="s">
        <v>148</v>
      </c>
      <c r="B125" s="268"/>
      <c r="C125" s="268"/>
      <c r="D125" s="324"/>
      <c r="E125" s="295"/>
      <c r="F125" s="95"/>
      <c r="G125" s="95"/>
      <c r="H125" s="44"/>
      <c r="I125" s="44"/>
      <c r="J125" s="44"/>
      <c r="K125" s="46"/>
      <c r="L125" s="480"/>
    </row>
    <row r="126" spans="1:17" ht="25.5" x14ac:dyDescent="0.25">
      <c r="A126" s="1" t="s">
        <v>152</v>
      </c>
      <c r="B126" s="268"/>
      <c r="C126" s="268"/>
      <c r="D126" s="324"/>
      <c r="E126" s="295"/>
      <c r="F126" s="95"/>
      <c r="G126" s="95"/>
      <c r="H126" s="44"/>
      <c r="I126" s="44"/>
      <c r="J126" s="44"/>
      <c r="K126" s="46"/>
      <c r="L126" s="480"/>
    </row>
    <row r="127" spans="1:17" x14ac:dyDescent="0.25">
      <c r="A127" s="1" t="s">
        <v>149</v>
      </c>
      <c r="B127" s="268">
        <v>27000000</v>
      </c>
      <c r="C127" s="268">
        <v>0</v>
      </c>
      <c r="D127" s="324">
        <v>0</v>
      </c>
      <c r="E127" s="295">
        <v>0</v>
      </c>
      <c r="F127" s="95">
        <v>42933333</v>
      </c>
      <c r="G127" s="95">
        <v>42933333</v>
      </c>
      <c r="H127" s="95">
        <v>42933334</v>
      </c>
      <c r="I127" s="44">
        <v>0</v>
      </c>
      <c r="J127" s="44">
        <v>0</v>
      </c>
      <c r="K127" s="44">
        <v>0</v>
      </c>
      <c r="L127" s="480"/>
    </row>
    <row r="128" spans="1:17" ht="51.75" thickBot="1" x14ac:dyDescent="0.3">
      <c r="A128" s="144" t="s">
        <v>150</v>
      </c>
      <c r="B128" s="325">
        <v>0</v>
      </c>
      <c r="C128" s="325">
        <v>0</v>
      </c>
      <c r="D128" s="326">
        <v>0</v>
      </c>
      <c r="E128" s="327">
        <v>0</v>
      </c>
      <c r="F128" s="568">
        <v>14420000</v>
      </c>
      <c r="G128" s="568">
        <v>57680000</v>
      </c>
      <c r="H128" s="568">
        <v>50470000</v>
      </c>
      <c r="I128" s="568">
        <v>21630000</v>
      </c>
      <c r="J128" s="198">
        <v>0</v>
      </c>
      <c r="K128" s="198">
        <v>0</v>
      </c>
      <c r="L128" s="480"/>
      <c r="N128" s="22"/>
      <c r="O128" s="22"/>
      <c r="P128" s="22"/>
      <c r="Q128" s="23"/>
    </row>
    <row r="129" spans="1:15" ht="15.75" thickBot="1" x14ac:dyDescent="0.3">
      <c r="A129" s="534" t="s">
        <v>19</v>
      </c>
      <c r="B129" s="535"/>
      <c r="C129" s="535"/>
      <c r="D129" s="535"/>
      <c r="E129" s="535"/>
      <c r="F129" s="535"/>
      <c r="G129" s="535"/>
      <c r="H129" s="535"/>
      <c r="I129" s="535"/>
      <c r="J129" s="535"/>
      <c r="K129" s="535"/>
      <c r="L129" s="537"/>
    </row>
    <row r="130" spans="1:15" ht="15.75" customHeight="1" thickBot="1" x14ac:dyDescent="0.3">
      <c r="A130" s="534" t="s">
        <v>20</v>
      </c>
      <c r="B130" s="535"/>
      <c r="C130" s="535"/>
      <c r="D130" s="535"/>
      <c r="E130" s="535"/>
      <c r="F130" s="535"/>
      <c r="G130" s="535"/>
      <c r="H130" s="535"/>
      <c r="I130" s="535"/>
      <c r="J130" s="535"/>
      <c r="K130" s="535"/>
      <c r="L130" s="537"/>
    </row>
    <row r="131" spans="1:15" ht="15.75" customHeight="1" thickBot="1" x14ac:dyDescent="0.3">
      <c r="A131" s="483" t="s">
        <v>104</v>
      </c>
      <c r="B131" s="484"/>
      <c r="C131" s="484"/>
      <c r="D131" s="484"/>
      <c r="E131" s="484"/>
      <c r="F131" s="484"/>
      <c r="G131" s="484"/>
      <c r="H131" s="484"/>
      <c r="I131" s="484"/>
      <c r="J131" s="484"/>
      <c r="K131" s="484"/>
      <c r="L131" s="485"/>
    </row>
    <row r="132" spans="1:15" ht="39" x14ac:dyDescent="0.25">
      <c r="A132" s="97" t="s">
        <v>7</v>
      </c>
      <c r="B132" s="98">
        <f>SUM(B133:B136)</f>
        <v>0</v>
      </c>
      <c r="C132" s="98">
        <f t="shared" ref="C132:K132" si="38">SUM(C133:C136)</f>
        <v>0</v>
      </c>
      <c r="D132" s="217">
        <f t="shared" si="38"/>
        <v>0</v>
      </c>
      <c r="E132" s="199">
        <f t="shared" si="38"/>
        <v>0</v>
      </c>
      <c r="F132" s="98">
        <f t="shared" si="38"/>
        <v>0</v>
      </c>
      <c r="G132" s="98">
        <f t="shared" si="38"/>
        <v>0</v>
      </c>
      <c r="H132" s="98">
        <f t="shared" si="38"/>
        <v>12000000</v>
      </c>
      <c r="I132" s="98">
        <f t="shared" si="38"/>
        <v>12000000</v>
      </c>
      <c r="J132" s="98">
        <f t="shared" si="38"/>
        <v>12000000</v>
      </c>
      <c r="K132" s="98">
        <f t="shared" si="38"/>
        <v>12000000</v>
      </c>
      <c r="L132" s="454" t="s">
        <v>195</v>
      </c>
      <c r="N132" s="130"/>
      <c r="O132" s="54"/>
    </row>
    <row r="133" spans="1:15" x14ac:dyDescent="0.25">
      <c r="A133" s="99" t="s">
        <v>8</v>
      </c>
      <c r="B133" s="100">
        <v>0</v>
      </c>
      <c r="C133" s="100">
        <v>0</v>
      </c>
      <c r="D133" s="218">
        <v>0</v>
      </c>
      <c r="E133" s="200">
        <v>0</v>
      </c>
      <c r="F133" s="100">
        <v>0</v>
      </c>
      <c r="G133" s="100">
        <v>0</v>
      </c>
      <c r="H133" s="100">
        <v>0</v>
      </c>
      <c r="I133" s="100">
        <v>0</v>
      </c>
      <c r="J133" s="100">
        <v>0</v>
      </c>
      <c r="K133" s="100">
        <v>0</v>
      </c>
      <c r="L133" s="4"/>
    </row>
    <row r="134" spans="1:15" x14ac:dyDescent="0.25">
      <c r="A134" s="99" t="s">
        <v>9</v>
      </c>
      <c r="B134" s="100">
        <v>0</v>
      </c>
      <c r="C134" s="100">
        <v>0</v>
      </c>
      <c r="D134" s="218">
        <v>0</v>
      </c>
      <c r="E134" s="200">
        <v>0</v>
      </c>
      <c r="F134" s="100">
        <v>0</v>
      </c>
      <c r="G134" s="100">
        <v>0</v>
      </c>
      <c r="H134" s="100">
        <v>0</v>
      </c>
      <c r="I134" s="100">
        <v>0</v>
      </c>
      <c r="J134" s="100">
        <v>0</v>
      </c>
      <c r="K134" s="100">
        <v>0</v>
      </c>
      <c r="L134" s="4"/>
    </row>
    <row r="135" spans="1:15" ht="25.5" x14ac:dyDescent="0.25">
      <c r="A135" s="99" t="s">
        <v>10</v>
      </c>
      <c r="B135" s="100">
        <v>0</v>
      </c>
      <c r="C135" s="100">
        <v>0</v>
      </c>
      <c r="D135" s="218">
        <v>0</v>
      </c>
      <c r="E135" s="200">
        <v>0</v>
      </c>
      <c r="F135" s="100">
        <v>0</v>
      </c>
      <c r="G135" s="100">
        <v>0</v>
      </c>
      <c r="H135" s="100">
        <v>0</v>
      </c>
      <c r="I135" s="100">
        <v>0</v>
      </c>
      <c r="J135" s="100">
        <v>0</v>
      </c>
      <c r="K135" s="100">
        <v>0</v>
      </c>
      <c r="L135" s="4"/>
    </row>
    <row r="136" spans="1:15" ht="25.5" x14ac:dyDescent="0.25">
      <c r="A136" s="101" t="s">
        <v>3</v>
      </c>
      <c r="B136" s="102">
        <f>SUM(B138:B139)</f>
        <v>0</v>
      </c>
      <c r="C136" s="102">
        <f t="shared" ref="C136:K136" si="39">SUM(C138:C139)</f>
        <v>0</v>
      </c>
      <c r="D136" s="219">
        <f t="shared" si="39"/>
        <v>0</v>
      </c>
      <c r="E136" s="201">
        <f t="shared" si="39"/>
        <v>0</v>
      </c>
      <c r="F136" s="102">
        <f t="shared" si="39"/>
        <v>0</v>
      </c>
      <c r="G136" s="102">
        <f t="shared" si="39"/>
        <v>0</v>
      </c>
      <c r="H136" s="102">
        <f t="shared" si="39"/>
        <v>12000000</v>
      </c>
      <c r="I136" s="102">
        <f t="shared" si="39"/>
        <v>12000000</v>
      </c>
      <c r="J136" s="102">
        <f t="shared" si="39"/>
        <v>12000000</v>
      </c>
      <c r="K136" s="102">
        <f t="shared" si="39"/>
        <v>12000000</v>
      </c>
      <c r="L136" s="4"/>
    </row>
    <row r="137" spans="1:15" x14ac:dyDescent="0.25">
      <c r="A137" s="99" t="s">
        <v>121</v>
      </c>
      <c r="B137" s="100"/>
      <c r="C137" s="100"/>
      <c r="D137" s="218"/>
      <c r="E137" s="200"/>
      <c r="F137" s="100"/>
      <c r="G137" s="100"/>
      <c r="H137" s="100"/>
      <c r="I137" s="100"/>
      <c r="J137" s="100"/>
      <c r="K137" s="100"/>
      <c r="L137" s="4"/>
    </row>
    <row r="138" spans="1:15" x14ac:dyDescent="0.25">
      <c r="A138" s="99" t="s">
        <v>6</v>
      </c>
      <c r="B138" s="100">
        <v>0</v>
      </c>
      <c r="C138" s="100">
        <v>0</v>
      </c>
      <c r="D138" s="218">
        <v>0</v>
      </c>
      <c r="E138" s="200">
        <v>0</v>
      </c>
      <c r="F138" s="100">
        <v>0</v>
      </c>
      <c r="G138" s="100">
        <v>0</v>
      </c>
      <c r="H138" s="100">
        <v>0</v>
      </c>
      <c r="I138" s="100">
        <v>0</v>
      </c>
      <c r="J138" s="100">
        <v>0</v>
      </c>
      <c r="K138" s="100">
        <v>0</v>
      </c>
      <c r="L138" s="4"/>
    </row>
    <row r="139" spans="1:15" ht="51" x14ac:dyDescent="0.25">
      <c r="A139" s="99" t="s">
        <v>13</v>
      </c>
      <c r="B139" s="100">
        <v>0</v>
      </c>
      <c r="C139" s="100">
        <v>0</v>
      </c>
      <c r="D139" s="218">
        <v>0</v>
      </c>
      <c r="E139" s="200">
        <v>0</v>
      </c>
      <c r="F139" s="100">
        <v>0</v>
      </c>
      <c r="G139" s="100">
        <v>0</v>
      </c>
      <c r="H139" s="73">
        <v>12000000</v>
      </c>
      <c r="I139" s="73">
        <v>12000000</v>
      </c>
      <c r="J139" s="73">
        <v>12000000</v>
      </c>
      <c r="K139" s="73">
        <v>12000000</v>
      </c>
      <c r="L139" s="4"/>
    </row>
    <row r="140" spans="1:15" x14ac:dyDescent="0.25">
      <c r="A140" s="2" t="s">
        <v>147</v>
      </c>
      <c r="B140" s="100"/>
      <c r="C140" s="100"/>
      <c r="D140" s="218"/>
      <c r="E140" s="200"/>
      <c r="F140" s="100"/>
      <c r="G140" s="100"/>
      <c r="H140" s="100"/>
      <c r="I140" s="100"/>
      <c r="J140" s="100"/>
      <c r="K140" s="100"/>
      <c r="L140" s="4"/>
    </row>
    <row r="141" spans="1:15" x14ac:dyDescent="0.25">
      <c r="A141" s="1" t="s">
        <v>148</v>
      </c>
      <c r="B141" s="100"/>
      <c r="C141" s="100"/>
      <c r="D141" s="218"/>
      <c r="E141" s="200"/>
      <c r="F141" s="100"/>
      <c r="G141" s="100"/>
      <c r="H141" s="100"/>
      <c r="I141" s="100"/>
      <c r="J141" s="100"/>
      <c r="K141" s="100"/>
      <c r="L141" s="4"/>
    </row>
    <row r="142" spans="1:15" x14ac:dyDescent="0.25">
      <c r="A142" s="1" t="s">
        <v>151</v>
      </c>
      <c r="B142" s="100"/>
      <c r="C142" s="100"/>
      <c r="D142" s="218"/>
      <c r="E142" s="200"/>
      <c r="F142" s="100"/>
      <c r="G142" s="100"/>
      <c r="H142" s="100"/>
      <c r="I142" s="100"/>
      <c r="J142" s="100"/>
      <c r="K142" s="100"/>
      <c r="L142" s="4"/>
    </row>
    <row r="143" spans="1:15" x14ac:dyDescent="0.25">
      <c r="A143" s="1" t="s">
        <v>149</v>
      </c>
      <c r="B143" s="100">
        <v>0</v>
      </c>
      <c r="C143" s="100">
        <v>0</v>
      </c>
      <c r="D143" s="218">
        <v>0</v>
      </c>
      <c r="E143" s="200">
        <v>0</v>
      </c>
      <c r="F143" s="100">
        <v>0</v>
      </c>
      <c r="G143" s="100">
        <v>0</v>
      </c>
      <c r="H143" s="100">
        <v>0</v>
      </c>
      <c r="I143" s="100">
        <v>0</v>
      </c>
      <c r="J143" s="100">
        <v>0</v>
      </c>
      <c r="K143" s="100">
        <v>0</v>
      </c>
      <c r="L143" s="4"/>
    </row>
    <row r="144" spans="1:15" ht="51.75" thickBot="1" x14ac:dyDescent="0.3">
      <c r="A144" s="1" t="s">
        <v>150</v>
      </c>
      <c r="B144" s="100">
        <v>0</v>
      </c>
      <c r="C144" s="100">
        <v>0</v>
      </c>
      <c r="D144" s="218">
        <v>0</v>
      </c>
      <c r="E144" s="200">
        <v>0</v>
      </c>
      <c r="F144" s="100">
        <v>0</v>
      </c>
      <c r="G144" s="100">
        <v>0</v>
      </c>
      <c r="H144" s="73">
        <v>12000000</v>
      </c>
      <c r="I144" s="73">
        <v>12000000</v>
      </c>
      <c r="J144" s="73">
        <v>12000000</v>
      </c>
      <c r="K144" s="73">
        <v>12000000</v>
      </c>
      <c r="L144" s="4"/>
    </row>
    <row r="145" spans="1:12" ht="15.75" thickBot="1" x14ac:dyDescent="0.3">
      <c r="A145" s="534" t="s">
        <v>56</v>
      </c>
      <c r="B145" s="535"/>
      <c r="C145" s="535"/>
      <c r="D145" s="535"/>
      <c r="E145" s="535"/>
      <c r="F145" s="535"/>
      <c r="G145" s="535"/>
      <c r="H145" s="535"/>
      <c r="I145" s="535"/>
      <c r="J145" s="535"/>
      <c r="K145" s="535"/>
      <c r="L145" s="537"/>
    </row>
    <row r="146" spans="1:12" ht="15.75" customHeight="1" thickBot="1" x14ac:dyDescent="0.3">
      <c r="A146" s="483" t="s">
        <v>71</v>
      </c>
      <c r="B146" s="484"/>
      <c r="C146" s="484"/>
      <c r="D146" s="484"/>
      <c r="E146" s="484"/>
      <c r="F146" s="484"/>
      <c r="G146" s="484"/>
      <c r="H146" s="484"/>
      <c r="I146" s="484"/>
      <c r="J146" s="484"/>
      <c r="K146" s="484"/>
      <c r="L146" s="485"/>
    </row>
    <row r="147" spans="1:12" x14ac:dyDescent="0.25">
      <c r="A147" s="3" t="s">
        <v>7</v>
      </c>
      <c r="B147" s="43">
        <f>SUM(B148:B151)</f>
        <v>1960784</v>
      </c>
      <c r="C147" s="43">
        <f t="shared" ref="C147:K147" si="40">SUM(C148:C151)</f>
        <v>1960784</v>
      </c>
      <c r="D147" s="264">
        <f t="shared" si="40"/>
        <v>1960784</v>
      </c>
      <c r="E147" s="320">
        <f t="shared" si="40"/>
        <v>1960784</v>
      </c>
      <c r="F147" s="143">
        <f t="shared" si="40"/>
        <v>1960784</v>
      </c>
      <c r="G147" s="143">
        <f t="shared" si="40"/>
        <v>1960784</v>
      </c>
      <c r="H147" s="143">
        <f t="shared" si="40"/>
        <v>588235</v>
      </c>
      <c r="I147" s="43">
        <f t="shared" si="40"/>
        <v>588235</v>
      </c>
      <c r="J147" s="43">
        <f t="shared" si="40"/>
        <v>588235</v>
      </c>
      <c r="K147" s="43">
        <f t="shared" si="40"/>
        <v>588235</v>
      </c>
      <c r="L147" s="71"/>
    </row>
    <row r="148" spans="1:12" x14ac:dyDescent="0.25">
      <c r="A148" s="1" t="s">
        <v>8</v>
      </c>
      <c r="B148" s="44">
        <v>0</v>
      </c>
      <c r="C148" s="44">
        <v>0</v>
      </c>
      <c r="D148" s="265">
        <v>0</v>
      </c>
      <c r="E148" s="243">
        <v>0</v>
      </c>
      <c r="F148" s="95">
        <v>0</v>
      </c>
      <c r="G148" s="95">
        <v>0</v>
      </c>
      <c r="H148" s="95">
        <v>0</v>
      </c>
      <c r="I148" s="44">
        <v>0</v>
      </c>
      <c r="J148" s="44">
        <v>0</v>
      </c>
      <c r="K148" s="44">
        <v>0</v>
      </c>
      <c r="L148" s="62"/>
    </row>
    <row r="149" spans="1:12" x14ac:dyDescent="0.25">
      <c r="A149" s="1" t="s">
        <v>9</v>
      </c>
      <c r="B149" s="44">
        <v>0</v>
      </c>
      <c r="C149" s="44">
        <v>0</v>
      </c>
      <c r="D149" s="265">
        <v>0</v>
      </c>
      <c r="E149" s="243">
        <v>0</v>
      </c>
      <c r="F149" s="95">
        <v>0</v>
      </c>
      <c r="G149" s="95">
        <v>0</v>
      </c>
      <c r="H149" s="95">
        <v>0</v>
      </c>
      <c r="I149" s="44">
        <v>0</v>
      </c>
      <c r="J149" s="44">
        <v>0</v>
      </c>
      <c r="K149" s="44">
        <v>0</v>
      </c>
      <c r="L149" s="62"/>
    </row>
    <row r="150" spans="1:12" ht="25.5" x14ac:dyDescent="0.25">
      <c r="A150" s="1" t="s">
        <v>10</v>
      </c>
      <c r="B150" s="44">
        <v>0</v>
      </c>
      <c r="C150" s="44">
        <v>0</v>
      </c>
      <c r="D150" s="265">
        <v>0</v>
      </c>
      <c r="E150" s="243">
        <v>0</v>
      </c>
      <c r="F150" s="95">
        <v>0</v>
      </c>
      <c r="G150" s="95">
        <v>0</v>
      </c>
      <c r="H150" s="95">
        <v>0</v>
      </c>
      <c r="I150" s="44">
        <v>0</v>
      </c>
      <c r="J150" s="44">
        <v>0</v>
      </c>
      <c r="K150" s="44">
        <v>0</v>
      </c>
      <c r="L150" s="62"/>
    </row>
    <row r="151" spans="1:12" ht="25.5" x14ac:dyDescent="0.25">
      <c r="A151" s="2" t="s">
        <v>3</v>
      </c>
      <c r="B151" s="45">
        <f>SUM(B153:B154)</f>
        <v>1960784</v>
      </c>
      <c r="C151" s="45">
        <f t="shared" ref="C151:K151" si="41">SUM(C153:C154)</f>
        <v>1960784</v>
      </c>
      <c r="D151" s="321">
        <f t="shared" si="41"/>
        <v>1960784</v>
      </c>
      <c r="E151" s="314">
        <f t="shared" si="41"/>
        <v>1960784</v>
      </c>
      <c r="F151" s="96">
        <f t="shared" si="41"/>
        <v>1960784</v>
      </c>
      <c r="G151" s="96">
        <f t="shared" si="41"/>
        <v>1960784</v>
      </c>
      <c r="H151" s="96">
        <f t="shared" si="41"/>
        <v>588235</v>
      </c>
      <c r="I151" s="45">
        <f t="shared" si="41"/>
        <v>588235</v>
      </c>
      <c r="J151" s="45">
        <f t="shared" si="41"/>
        <v>588235</v>
      </c>
      <c r="K151" s="45">
        <f t="shared" si="41"/>
        <v>588235</v>
      </c>
      <c r="L151" s="62"/>
    </row>
    <row r="152" spans="1:12" x14ac:dyDescent="0.25">
      <c r="A152" s="1" t="s">
        <v>121</v>
      </c>
      <c r="B152" s="44"/>
      <c r="C152" s="44"/>
      <c r="D152" s="265"/>
      <c r="E152" s="243"/>
      <c r="F152" s="95"/>
      <c r="G152" s="95"/>
      <c r="H152" s="95"/>
      <c r="I152" s="44"/>
      <c r="J152" s="44"/>
      <c r="K152" s="46"/>
      <c r="L152" s="62"/>
    </row>
    <row r="153" spans="1:12" x14ac:dyDescent="0.25">
      <c r="A153" s="1" t="s">
        <v>6</v>
      </c>
      <c r="B153" s="301">
        <v>294118</v>
      </c>
      <c r="C153" s="301">
        <v>294118</v>
      </c>
      <c r="D153" s="422">
        <v>294118</v>
      </c>
      <c r="E153" s="309">
        <v>294118</v>
      </c>
      <c r="F153" s="310">
        <v>294118</v>
      </c>
      <c r="G153" s="310">
        <v>294118</v>
      </c>
      <c r="H153" s="310">
        <v>588235</v>
      </c>
      <c r="I153" s="301">
        <v>588235</v>
      </c>
      <c r="J153" s="301">
        <v>588235</v>
      </c>
      <c r="K153" s="333">
        <v>588235</v>
      </c>
      <c r="L153" s="62"/>
    </row>
    <row r="154" spans="1:12" ht="51" x14ac:dyDescent="0.25">
      <c r="A154" s="144" t="s">
        <v>13</v>
      </c>
      <c r="B154" s="331">
        <v>1666666</v>
      </c>
      <c r="C154" s="301">
        <v>1666666</v>
      </c>
      <c r="D154" s="422">
        <v>1666666</v>
      </c>
      <c r="E154" s="334">
        <v>1666666</v>
      </c>
      <c r="F154" s="335">
        <v>1666666</v>
      </c>
      <c r="G154" s="335">
        <v>1666666</v>
      </c>
      <c r="H154" s="335">
        <v>0</v>
      </c>
      <c r="I154" s="331">
        <v>0</v>
      </c>
      <c r="J154" s="331">
        <v>0</v>
      </c>
      <c r="K154" s="332">
        <v>0</v>
      </c>
      <c r="L154" s="157"/>
    </row>
    <row r="155" spans="1:12" x14ac:dyDescent="0.25">
      <c r="A155" s="2" t="s">
        <v>147</v>
      </c>
      <c r="B155" s="331"/>
      <c r="C155" s="301"/>
      <c r="D155" s="423"/>
      <c r="E155" s="334"/>
      <c r="F155" s="335"/>
      <c r="G155" s="335"/>
      <c r="H155" s="335"/>
      <c r="I155" s="331"/>
      <c r="J155" s="331"/>
      <c r="K155" s="332"/>
      <c r="L155" s="157"/>
    </row>
    <row r="156" spans="1:12" x14ac:dyDescent="0.25">
      <c r="A156" s="1" t="s">
        <v>148</v>
      </c>
      <c r="B156" s="331"/>
      <c r="C156" s="301"/>
      <c r="D156" s="423"/>
      <c r="E156" s="334"/>
      <c r="F156" s="335"/>
      <c r="G156" s="335"/>
      <c r="H156" s="335"/>
      <c r="I156" s="331"/>
      <c r="J156" s="331"/>
      <c r="K156" s="332"/>
      <c r="L156" s="157"/>
    </row>
    <row r="157" spans="1:12" x14ac:dyDescent="0.25">
      <c r="A157" s="1" t="s">
        <v>151</v>
      </c>
      <c r="B157" s="331"/>
      <c r="C157" s="301"/>
      <c r="D157" s="423"/>
      <c r="E157" s="334"/>
      <c r="F157" s="335"/>
      <c r="G157" s="335"/>
      <c r="H157" s="335"/>
      <c r="I157" s="331"/>
      <c r="J157" s="331"/>
      <c r="K157" s="332"/>
      <c r="L157" s="157"/>
    </row>
    <row r="158" spans="1:12" x14ac:dyDescent="0.25">
      <c r="A158" s="1" t="s">
        <v>149</v>
      </c>
      <c r="B158" s="301">
        <v>294118</v>
      </c>
      <c r="C158" s="301">
        <v>294118</v>
      </c>
      <c r="D158" s="422">
        <v>294118</v>
      </c>
      <c r="E158" s="309">
        <v>294118</v>
      </c>
      <c r="F158" s="310">
        <v>294118</v>
      </c>
      <c r="G158" s="310">
        <v>294118</v>
      </c>
      <c r="H158" s="310">
        <v>588235</v>
      </c>
      <c r="I158" s="301">
        <v>588235</v>
      </c>
      <c r="J158" s="301">
        <v>588235</v>
      </c>
      <c r="K158" s="333">
        <v>588235</v>
      </c>
      <c r="L158" s="157"/>
    </row>
    <row r="159" spans="1:12" ht="51.75" thickBot="1" x14ac:dyDescent="0.3">
      <c r="A159" s="144" t="s">
        <v>150</v>
      </c>
      <c r="B159" s="331">
        <v>1666666</v>
      </c>
      <c r="C159" s="331">
        <v>1666666</v>
      </c>
      <c r="D159" s="424">
        <v>1666666</v>
      </c>
      <c r="E159" s="334">
        <v>1666666</v>
      </c>
      <c r="F159" s="335">
        <v>1666666</v>
      </c>
      <c r="G159" s="335">
        <v>1666666</v>
      </c>
      <c r="H159" s="335">
        <v>0</v>
      </c>
      <c r="I159" s="331">
        <v>0</v>
      </c>
      <c r="J159" s="331">
        <v>0</v>
      </c>
      <c r="K159" s="332">
        <v>0</v>
      </c>
      <c r="L159" s="157"/>
    </row>
    <row r="160" spans="1:12" ht="15.75" customHeight="1" thickBot="1" x14ac:dyDescent="0.3">
      <c r="A160" s="483" t="s">
        <v>21</v>
      </c>
      <c r="B160" s="484"/>
      <c r="C160" s="484"/>
      <c r="D160" s="484"/>
      <c r="E160" s="484"/>
      <c r="F160" s="484"/>
      <c r="G160" s="484"/>
      <c r="H160" s="484"/>
      <c r="I160" s="484"/>
      <c r="J160" s="484"/>
      <c r="K160" s="484"/>
      <c r="L160" s="485"/>
    </row>
    <row r="161" spans="1:13" x14ac:dyDescent="0.25">
      <c r="A161" s="3" t="s">
        <v>7</v>
      </c>
      <c r="B161" s="77">
        <f>SUM(B162:B165)</f>
        <v>0</v>
      </c>
      <c r="C161" s="77">
        <f t="shared" ref="C161:K161" si="42">SUM(C162:C165)</f>
        <v>0</v>
      </c>
      <c r="D161" s="292">
        <f t="shared" si="42"/>
        <v>0</v>
      </c>
      <c r="E161" s="293">
        <f t="shared" si="42"/>
        <v>0</v>
      </c>
      <c r="F161" s="294">
        <f t="shared" si="42"/>
        <v>0</v>
      </c>
      <c r="G161" s="294">
        <f t="shared" si="42"/>
        <v>390000</v>
      </c>
      <c r="H161" s="294">
        <f t="shared" si="42"/>
        <v>390000</v>
      </c>
      <c r="I161" s="77">
        <f t="shared" si="42"/>
        <v>390000</v>
      </c>
      <c r="J161" s="77">
        <f t="shared" si="42"/>
        <v>390000</v>
      </c>
      <c r="K161" s="77">
        <f t="shared" si="42"/>
        <v>390000</v>
      </c>
      <c r="L161" s="82"/>
    </row>
    <row r="162" spans="1:13" x14ac:dyDescent="0.25">
      <c r="A162" s="1" t="s">
        <v>8</v>
      </c>
      <c r="B162" s="57">
        <v>0</v>
      </c>
      <c r="C162" s="57">
        <v>0</v>
      </c>
      <c r="D162" s="269">
        <v>0</v>
      </c>
      <c r="E162" s="295">
        <v>0</v>
      </c>
      <c r="F162" s="268">
        <v>0</v>
      </c>
      <c r="G162" s="268">
        <v>0</v>
      </c>
      <c r="H162" s="268">
        <v>0</v>
      </c>
      <c r="I162" s="57">
        <v>0</v>
      </c>
      <c r="J162" s="57">
        <v>0</v>
      </c>
      <c r="K162" s="57">
        <v>0</v>
      </c>
      <c r="L162" s="83"/>
    </row>
    <row r="163" spans="1:13" x14ac:dyDescent="0.25">
      <c r="A163" s="1" t="s">
        <v>9</v>
      </c>
      <c r="B163" s="57">
        <v>0</v>
      </c>
      <c r="C163" s="57">
        <v>0</v>
      </c>
      <c r="D163" s="269">
        <v>0</v>
      </c>
      <c r="E163" s="295">
        <v>0</v>
      </c>
      <c r="F163" s="268">
        <v>0</v>
      </c>
      <c r="G163" s="268">
        <v>0</v>
      </c>
      <c r="H163" s="268">
        <v>0</v>
      </c>
      <c r="I163" s="57">
        <v>0</v>
      </c>
      <c r="J163" s="57">
        <v>0</v>
      </c>
      <c r="K163" s="57">
        <v>0</v>
      </c>
      <c r="L163" s="47"/>
    </row>
    <row r="164" spans="1:13" ht="25.5" x14ac:dyDescent="0.25">
      <c r="A164" s="1" t="s">
        <v>10</v>
      </c>
      <c r="B164" s="57">
        <v>0</v>
      </c>
      <c r="C164" s="57">
        <v>0</v>
      </c>
      <c r="D164" s="269">
        <v>0</v>
      </c>
      <c r="E164" s="295">
        <v>0</v>
      </c>
      <c r="F164" s="268">
        <v>0</v>
      </c>
      <c r="G164" s="268">
        <v>0</v>
      </c>
      <c r="H164" s="268">
        <v>0</v>
      </c>
      <c r="I164" s="57">
        <v>0</v>
      </c>
      <c r="J164" s="57">
        <v>0</v>
      </c>
      <c r="K164" s="57">
        <v>0</v>
      </c>
      <c r="L164" s="47"/>
    </row>
    <row r="165" spans="1:13" ht="25.5" x14ac:dyDescent="0.25">
      <c r="A165" s="2" t="s">
        <v>3</v>
      </c>
      <c r="B165" s="78">
        <f>SUM(B167:B168)</f>
        <v>0</v>
      </c>
      <c r="C165" s="78">
        <f t="shared" ref="C165:K165" si="43">SUM(C167:C168)</f>
        <v>0</v>
      </c>
      <c r="D165" s="296">
        <f t="shared" si="43"/>
        <v>0</v>
      </c>
      <c r="E165" s="297">
        <f t="shared" si="43"/>
        <v>0</v>
      </c>
      <c r="F165" s="298">
        <f t="shared" si="43"/>
        <v>0</v>
      </c>
      <c r="G165" s="298">
        <f t="shared" si="43"/>
        <v>390000</v>
      </c>
      <c r="H165" s="298">
        <f t="shared" si="43"/>
        <v>390000</v>
      </c>
      <c r="I165" s="78">
        <f t="shared" si="43"/>
        <v>390000</v>
      </c>
      <c r="J165" s="78">
        <f t="shared" si="43"/>
        <v>390000</v>
      </c>
      <c r="K165" s="78">
        <f t="shared" si="43"/>
        <v>390000</v>
      </c>
      <c r="L165" s="47"/>
    </row>
    <row r="166" spans="1:13" x14ac:dyDescent="0.25">
      <c r="A166" s="1" t="s">
        <v>121</v>
      </c>
      <c r="B166" s="57"/>
      <c r="C166" s="57"/>
      <c r="D166" s="269"/>
      <c r="E166" s="295"/>
      <c r="F166" s="268"/>
      <c r="G166" s="268"/>
      <c r="H166" s="268"/>
      <c r="I166" s="57"/>
      <c r="J166" s="57"/>
      <c r="K166" s="80"/>
      <c r="L166" s="47"/>
    </row>
    <row r="167" spans="1:13" x14ac:dyDescent="0.25">
      <c r="A167" s="1" t="s">
        <v>6</v>
      </c>
      <c r="B167" s="57">
        <v>0</v>
      </c>
      <c r="C167" s="57">
        <v>0</v>
      </c>
      <c r="D167" s="269">
        <v>0</v>
      </c>
      <c r="E167" s="295">
        <v>0</v>
      </c>
      <c r="F167" s="268">
        <v>0</v>
      </c>
      <c r="G167" s="268">
        <v>390000</v>
      </c>
      <c r="H167" s="268">
        <v>390000</v>
      </c>
      <c r="I167" s="57">
        <v>390000</v>
      </c>
      <c r="J167" s="57">
        <v>390000</v>
      </c>
      <c r="K167" s="57">
        <v>390000</v>
      </c>
      <c r="L167" s="47"/>
    </row>
    <row r="168" spans="1:13" ht="51" x14ac:dyDescent="0.25">
      <c r="A168" s="1" t="s">
        <v>13</v>
      </c>
      <c r="B168" s="57">
        <v>0</v>
      </c>
      <c r="C168" s="57">
        <v>0</v>
      </c>
      <c r="D168" s="269">
        <v>0</v>
      </c>
      <c r="E168" s="295">
        <v>0</v>
      </c>
      <c r="F168" s="268">
        <v>0</v>
      </c>
      <c r="G168" s="268">
        <v>0</v>
      </c>
      <c r="H168" s="268">
        <v>0</v>
      </c>
      <c r="I168" s="57">
        <v>0</v>
      </c>
      <c r="J168" s="57">
        <v>0</v>
      </c>
      <c r="K168" s="57">
        <v>0</v>
      </c>
      <c r="L168" s="47"/>
    </row>
    <row r="169" spans="1:13" x14ac:dyDescent="0.25">
      <c r="A169" s="2" t="s">
        <v>147</v>
      </c>
      <c r="B169" s="57"/>
      <c r="C169" s="57"/>
      <c r="D169" s="269"/>
      <c r="E169" s="295"/>
      <c r="F169" s="268"/>
      <c r="G169" s="268"/>
      <c r="H169" s="268"/>
      <c r="I169" s="57"/>
      <c r="J169" s="57"/>
      <c r="K169" s="57"/>
      <c r="L169" s="47"/>
    </row>
    <row r="170" spans="1:13" x14ac:dyDescent="0.25">
      <c r="A170" s="1" t="s">
        <v>148</v>
      </c>
      <c r="B170" s="57"/>
      <c r="C170" s="57"/>
      <c r="D170" s="269"/>
      <c r="E170" s="295"/>
      <c r="F170" s="268"/>
      <c r="G170" s="268"/>
      <c r="H170" s="268"/>
      <c r="I170" s="57"/>
      <c r="J170" s="57"/>
      <c r="K170" s="57"/>
      <c r="L170" s="47"/>
    </row>
    <row r="171" spans="1:13" x14ac:dyDescent="0.25">
      <c r="A171" s="1" t="s">
        <v>151</v>
      </c>
      <c r="B171" s="57"/>
      <c r="C171" s="57"/>
      <c r="D171" s="269"/>
      <c r="E171" s="295"/>
      <c r="F171" s="268"/>
      <c r="G171" s="268"/>
      <c r="H171" s="268"/>
      <c r="I171" s="57"/>
      <c r="J171" s="57"/>
      <c r="K171" s="57"/>
      <c r="L171" s="47"/>
    </row>
    <row r="172" spans="1:13" x14ac:dyDescent="0.25">
      <c r="A172" s="1" t="s">
        <v>149</v>
      </c>
      <c r="B172" s="57">
        <v>0</v>
      </c>
      <c r="C172" s="57">
        <v>0</v>
      </c>
      <c r="D172" s="269">
        <v>0</v>
      </c>
      <c r="E172" s="295">
        <v>0</v>
      </c>
      <c r="F172" s="268">
        <v>0</v>
      </c>
      <c r="G172" s="268">
        <v>390000</v>
      </c>
      <c r="H172" s="268">
        <v>390000</v>
      </c>
      <c r="I172" s="57">
        <v>390000</v>
      </c>
      <c r="J172" s="57">
        <v>390000</v>
      </c>
      <c r="K172" s="57">
        <v>390000</v>
      </c>
      <c r="L172" s="47"/>
    </row>
    <row r="173" spans="1:13" ht="51.75" thickBot="1" x14ac:dyDescent="0.3">
      <c r="A173" s="1" t="s">
        <v>150</v>
      </c>
      <c r="B173" s="57">
        <v>0</v>
      </c>
      <c r="C173" s="57">
        <v>0</v>
      </c>
      <c r="D173" s="269">
        <v>0</v>
      </c>
      <c r="E173" s="295">
        <v>0</v>
      </c>
      <c r="F173" s="268">
        <v>0</v>
      </c>
      <c r="G173" s="268">
        <v>0</v>
      </c>
      <c r="H173" s="268">
        <v>0</v>
      </c>
      <c r="I173" s="57">
        <v>0</v>
      </c>
      <c r="J173" s="57">
        <v>0</v>
      </c>
      <c r="K173" s="57">
        <v>0</v>
      </c>
      <c r="L173" s="47"/>
    </row>
    <row r="174" spans="1:13" ht="15.75" customHeight="1" thickBot="1" x14ac:dyDescent="0.3">
      <c r="A174" s="483" t="s">
        <v>120</v>
      </c>
      <c r="B174" s="484"/>
      <c r="C174" s="484"/>
      <c r="D174" s="484"/>
      <c r="E174" s="484"/>
      <c r="F174" s="484"/>
      <c r="G174" s="484"/>
      <c r="H174" s="484"/>
      <c r="I174" s="484"/>
      <c r="J174" s="484"/>
      <c r="K174" s="484"/>
      <c r="L174" s="485"/>
    </row>
    <row r="175" spans="1:13" x14ac:dyDescent="0.25">
      <c r="A175" s="3" t="s">
        <v>7</v>
      </c>
      <c r="B175" s="77">
        <f>SUM(B176:B179)</f>
        <v>0</v>
      </c>
      <c r="C175" s="77">
        <f t="shared" ref="C175:K175" si="44">SUM(C176:C179)</f>
        <v>0</v>
      </c>
      <c r="D175" s="264">
        <f t="shared" si="44"/>
        <v>0</v>
      </c>
      <c r="E175" s="197">
        <f t="shared" si="44"/>
        <v>281594</v>
      </c>
      <c r="F175" s="43">
        <f t="shared" si="44"/>
        <v>281594</v>
      </c>
      <c r="G175" s="143">
        <f t="shared" si="44"/>
        <v>281594</v>
      </c>
      <c r="H175" s="43">
        <f t="shared" si="44"/>
        <v>281594</v>
      </c>
      <c r="I175" s="43">
        <f t="shared" si="44"/>
        <v>281594</v>
      </c>
      <c r="J175" s="43">
        <f t="shared" si="44"/>
        <v>281594</v>
      </c>
      <c r="K175" s="43">
        <f t="shared" si="44"/>
        <v>281594</v>
      </c>
      <c r="L175" s="61"/>
      <c r="M175" s="241"/>
    </row>
    <row r="176" spans="1:13" x14ac:dyDescent="0.25">
      <c r="A176" s="1" t="s">
        <v>8</v>
      </c>
      <c r="B176" s="57">
        <v>0</v>
      </c>
      <c r="C176" s="57">
        <v>0</v>
      </c>
      <c r="D176" s="265">
        <v>0</v>
      </c>
      <c r="E176" s="194">
        <v>0</v>
      </c>
      <c r="F176" s="44">
        <v>0</v>
      </c>
      <c r="G176" s="95">
        <v>0</v>
      </c>
      <c r="H176" s="44">
        <v>0</v>
      </c>
      <c r="I176" s="44">
        <v>0</v>
      </c>
      <c r="J176" s="44">
        <v>0</v>
      </c>
      <c r="K176" s="44">
        <v>0</v>
      </c>
      <c r="L176" s="4"/>
    </row>
    <row r="177" spans="1:12" x14ac:dyDescent="0.25">
      <c r="A177" s="1" t="s">
        <v>9</v>
      </c>
      <c r="B177" s="57">
        <v>0</v>
      </c>
      <c r="C177" s="57">
        <v>0</v>
      </c>
      <c r="D177" s="265">
        <v>0</v>
      </c>
      <c r="E177" s="194">
        <v>0</v>
      </c>
      <c r="F177" s="44">
        <v>0</v>
      </c>
      <c r="G177" s="95">
        <v>0</v>
      </c>
      <c r="H177" s="44">
        <v>0</v>
      </c>
      <c r="I177" s="44">
        <v>0</v>
      </c>
      <c r="J177" s="44">
        <v>0</v>
      </c>
      <c r="K177" s="44">
        <v>0</v>
      </c>
      <c r="L177" s="4"/>
    </row>
    <row r="178" spans="1:12" ht="25.5" x14ac:dyDescent="0.25">
      <c r="A178" s="1" t="s">
        <v>10</v>
      </c>
      <c r="B178" s="57">
        <v>0</v>
      </c>
      <c r="C178" s="57">
        <v>0</v>
      </c>
      <c r="D178" s="265">
        <v>0</v>
      </c>
      <c r="E178" s="194">
        <v>0</v>
      </c>
      <c r="F178" s="44">
        <v>0</v>
      </c>
      <c r="G178" s="95">
        <v>0</v>
      </c>
      <c r="H178" s="44">
        <v>0</v>
      </c>
      <c r="I178" s="44">
        <v>0</v>
      </c>
      <c r="J178" s="44">
        <v>0</v>
      </c>
      <c r="K178" s="44">
        <v>0</v>
      </c>
      <c r="L178" s="4"/>
    </row>
    <row r="179" spans="1:12" ht="25.5" x14ac:dyDescent="0.25">
      <c r="A179" s="2" t="s">
        <v>3</v>
      </c>
      <c r="B179" s="78">
        <f>SUM(B181:B182)</f>
        <v>0</v>
      </c>
      <c r="C179" s="78">
        <f t="shared" ref="C179:K179" si="45">SUM(C181:C182)</f>
        <v>0</v>
      </c>
      <c r="D179" s="321">
        <f t="shared" si="45"/>
        <v>0</v>
      </c>
      <c r="E179" s="196">
        <f t="shared" si="45"/>
        <v>281594</v>
      </c>
      <c r="F179" s="45">
        <f t="shared" si="45"/>
        <v>281594</v>
      </c>
      <c r="G179" s="96">
        <f t="shared" si="45"/>
        <v>281594</v>
      </c>
      <c r="H179" s="45">
        <f t="shared" si="45"/>
        <v>281594</v>
      </c>
      <c r="I179" s="45">
        <f t="shared" si="45"/>
        <v>281594</v>
      </c>
      <c r="J179" s="45">
        <f t="shared" si="45"/>
        <v>281594</v>
      </c>
      <c r="K179" s="45">
        <f t="shared" si="45"/>
        <v>281594</v>
      </c>
      <c r="L179" s="4"/>
    </row>
    <row r="180" spans="1:12" x14ac:dyDescent="0.25">
      <c r="A180" s="1" t="s">
        <v>121</v>
      </c>
      <c r="B180" s="57"/>
      <c r="C180" s="57"/>
      <c r="D180" s="265"/>
      <c r="E180" s="194"/>
      <c r="F180" s="44"/>
      <c r="G180" s="95"/>
      <c r="H180" s="44"/>
      <c r="I180" s="44"/>
      <c r="J180" s="44"/>
      <c r="K180" s="46"/>
      <c r="L180" s="4"/>
    </row>
    <row r="181" spans="1:12" x14ac:dyDescent="0.25">
      <c r="A181" s="1" t="s">
        <v>6</v>
      </c>
      <c r="B181" s="57">
        <v>0</v>
      </c>
      <c r="C181" s="57">
        <v>0</v>
      </c>
      <c r="D181" s="265">
        <v>0</v>
      </c>
      <c r="E181" s="194">
        <v>281594</v>
      </c>
      <c r="F181" s="44">
        <v>281594</v>
      </c>
      <c r="G181" s="95">
        <v>281594</v>
      </c>
      <c r="H181" s="44">
        <v>281594</v>
      </c>
      <c r="I181" s="44">
        <v>281594</v>
      </c>
      <c r="J181" s="44">
        <v>281594</v>
      </c>
      <c r="K181" s="46">
        <v>281594</v>
      </c>
      <c r="L181" s="4"/>
    </row>
    <row r="182" spans="1:12" ht="51" x14ac:dyDescent="0.25">
      <c r="A182" s="1" t="s">
        <v>13</v>
      </c>
      <c r="B182" s="57">
        <v>0</v>
      </c>
      <c r="C182" s="57">
        <v>0</v>
      </c>
      <c r="D182" s="265">
        <v>0</v>
      </c>
      <c r="E182" s="194">
        <v>0</v>
      </c>
      <c r="F182" s="44">
        <v>0</v>
      </c>
      <c r="G182" s="95">
        <v>0</v>
      </c>
      <c r="H182" s="44">
        <v>0</v>
      </c>
      <c r="I182" s="44">
        <v>0</v>
      </c>
      <c r="J182" s="44">
        <v>0</v>
      </c>
      <c r="K182" s="44">
        <v>0</v>
      </c>
      <c r="L182" s="4"/>
    </row>
    <row r="183" spans="1:12" x14ac:dyDescent="0.25">
      <c r="A183" s="2" t="s">
        <v>147</v>
      </c>
      <c r="B183" s="57"/>
      <c r="C183" s="57"/>
      <c r="D183" s="265"/>
      <c r="E183" s="194"/>
      <c r="F183" s="44"/>
      <c r="G183" s="95"/>
      <c r="H183" s="44"/>
      <c r="I183" s="44"/>
      <c r="J183" s="44"/>
      <c r="K183" s="46"/>
      <c r="L183" s="4"/>
    </row>
    <row r="184" spans="1:12" x14ac:dyDescent="0.25">
      <c r="A184" s="1" t="s">
        <v>148</v>
      </c>
      <c r="B184" s="57"/>
      <c r="C184" s="57"/>
      <c r="D184" s="265"/>
      <c r="E184" s="194"/>
      <c r="F184" s="44"/>
      <c r="G184" s="95"/>
      <c r="H184" s="44"/>
      <c r="I184" s="44"/>
      <c r="J184" s="44"/>
      <c r="K184" s="46"/>
      <c r="L184" s="4"/>
    </row>
    <row r="185" spans="1:12" x14ac:dyDescent="0.25">
      <c r="A185" s="1" t="s">
        <v>151</v>
      </c>
      <c r="B185" s="57"/>
      <c r="C185" s="57"/>
      <c r="D185" s="265"/>
      <c r="E185" s="194"/>
      <c r="F185" s="44"/>
      <c r="G185" s="95"/>
      <c r="H185" s="44"/>
      <c r="I185" s="44"/>
      <c r="J185" s="44"/>
      <c r="K185" s="46"/>
      <c r="L185" s="4"/>
    </row>
    <row r="186" spans="1:12" x14ac:dyDescent="0.25">
      <c r="A186" s="1" t="s">
        <v>149</v>
      </c>
      <c r="B186" s="57">
        <v>0</v>
      </c>
      <c r="C186" s="57">
        <v>0</v>
      </c>
      <c r="D186" s="265">
        <v>0</v>
      </c>
      <c r="E186" s="194">
        <v>281594</v>
      </c>
      <c r="F186" s="44">
        <v>281594</v>
      </c>
      <c r="G186" s="95">
        <v>281594</v>
      </c>
      <c r="H186" s="44">
        <v>281594</v>
      </c>
      <c r="I186" s="44">
        <v>281594</v>
      </c>
      <c r="J186" s="44">
        <v>281594</v>
      </c>
      <c r="K186" s="46">
        <v>281594</v>
      </c>
      <c r="L186" s="4"/>
    </row>
    <row r="187" spans="1:12" ht="51.75" thickBot="1" x14ac:dyDescent="0.3">
      <c r="A187" s="1" t="s">
        <v>150</v>
      </c>
      <c r="B187" s="57">
        <v>0</v>
      </c>
      <c r="C187" s="57">
        <v>0</v>
      </c>
      <c r="D187" s="265">
        <v>0</v>
      </c>
      <c r="E187" s="194">
        <v>0</v>
      </c>
      <c r="F187" s="44">
        <v>0</v>
      </c>
      <c r="G187" s="95">
        <v>0</v>
      </c>
      <c r="H187" s="44">
        <v>0</v>
      </c>
      <c r="I187" s="44">
        <v>0</v>
      </c>
      <c r="J187" s="44">
        <v>0</v>
      </c>
      <c r="K187" s="44">
        <v>0</v>
      </c>
      <c r="L187" s="4"/>
    </row>
    <row r="188" spans="1:12" ht="15.75" customHeight="1" thickBot="1" x14ac:dyDescent="0.3">
      <c r="A188" s="483" t="s">
        <v>22</v>
      </c>
      <c r="B188" s="484"/>
      <c r="C188" s="484"/>
      <c r="D188" s="484"/>
      <c r="E188" s="484"/>
      <c r="F188" s="484"/>
      <c r="G188" s="484"/>
      <c r="H188" s="484"/>
      <c r="I188" s="484"/>
      <c r="J188" s="484"/>
      <c r="K188" s="484"/>
      <c r="L188" s="485"/>
    </row>
    <row r="189" spans="1:12" x14ac:dyDescent="0.25">
      <c r="A189" s="3" t="s">
        <v>7</v>
      </c>
      <c r="B189" s="169">
        <f>SUM(B190:B193)</f>
        <v>86000</v>
      </c>
      <c r="C189" s="143">
        <f t="shared" ref="C189:K189" si="46">SUM(C190:C193)</f>
        <v>86000</v>
      </c>
      <c r="D189" s="264">
        <f t="shared" si="46"/>
        <v>86000</v>
      </c>
      <c r="E189" s="320">
        <f t="shared" si="46"/>
        <v>0</v>
      </c>
      <c r="F189" s="43">
        <f t="shared" si="46"/>
        <v>0</v>
      </c>
      <c r="G189" s="143">
        <f t="shared" si="46"/>
        <v>86000</v>
      </c>
      <c r="H189" s="43">
        <f t="shared" si="46"/>
        <v>86000</v>
      </c>
      <c r="I189" s="43">
        <f t="shared" si="46"/>
        <v>86000</v>
      </c>
      <c r="J189" s="43">
        <f t="shared" si="46"/>
        <v>86000</v>
      </c>
      <c r="K189" s="43">
        <f t="shared" si="46"/>
        <v>86000</v>
      </c>
      <c r="L189" s="61"/>
    </row>
    <row r="190" spans="1:12" x14ac:dyDescent="0.25">
      <c r="A190" s="1" t="s">
        <v>8</v>
      </c>
      <c r="B190" s="46">
        <v>0</v>
      </c>
      <c r="C190" s="95">
        <v>0</v>
      </c>
      <c r="D190" s="265">
        <v>0</v>
      </c>
      <c r="E190" s="243">
        <v>0</v>
      </c>
      <c r="F190" s="44">
        <v>0</v>
      </c>
      <c r="G190" s="95">
        <v>0</v>
      </c>
      <c r="H190" s="44">
        <v>0</v>
      </c>
      <c r="I190" s="44">
        <v>0</v>
      </c>
      <c r="J190" s="44">
        <v>0</v>
      </c>
      <c r="K190" s="44">
        <v>0</v>
      </c>
      <c r="L190" s="4"/>
    </row>
    <row r="191" spans="1:12" x14ac:dyDescent="0.25">
      <c r="A191" s="1" t="s">
        <v>9</v>
      </c>
      <c r="B191" s="46">
        <v>0</v>
      </c>
      <c r="C191" s="95">
        <v>0</v>
      </c>
      <c r="D191" s="265">
        <v>0</v>
      </c>
      <c r="E191" s="243">
        <v>0</v>
      </c>
      <c r="F191" s="44">
        <v>0</v>
      </c>
      <c r="G191" s="95">
        <v>0</v>
      </c>
      <c r="H191" s="44">
        <v>0</v>
      </c>
      <c r="I191" s="44">
        <v>0</v>
      </c>
      <c r="J191" s="44">
        <v>0</v>
      </c>
      <c r="K191" s="44">
        <v>0</v>
      </c>
      <c r="L191" s="4"/>
    </row>
    <row r="192" spans="1:12" ht="25.5" x14ac:dyDescent="0.25">
      <c r="A192" s="1" t="s">
        <v>10</v>
      </c>
      <c r="B192" s="46">
        <v>0</v>
      </c>
      <c r="C192" s="95">
        <v>0</v>
      </c>
      <c r="D192" s="265">
        <v>0</v>
      </c>
      <c r="E192" s="243">
        <v>0</v>
      </c>
      <c r="F192" s="44">
        <v>0</v>
      </c>
      <c r="G192" s="95">
        <v>0</v>
      </c>
      <c r="H192" s="44">
        <v>0</v>
      </c>
      <c r="I192" s="44">
        <v>0</v>
      </c>
      <c r="J192" s="44">
        <v>0</v>
      </c>
      <c r="K192" s="44">
        <v>0</v>
      </c>
      <c r="L192" s="4"/>
    </row>
    <row r="193" spans="1:12" ht="25.5" x14ac:dyDescent="0.25">
      <c r="A193" s="2" t="s">
        <v>3</v>
      </c>
      <c r="B193" s="70">
        <f>SUM(B195:B196)</f>
        <v>86000</v>
      </c>
      <c r="C193" s="96">
        <f t="shared" ref="C193:K193" si="47">SUM(C195:C196)</f>
        <v>86000</v>
      </c>
      <c r="D193" s="321">
        <f t="shared" si="47"/>
        <v>86000</v>
      </c>
      <c r="E193" s="314">
        <f t="shared" si="47"/>
        <v>0</v>
      </c>
      <c r="F193" s="45">
        <f t="shared" si="47"/>
        <v>0</v>
      </c>
      <c r="G193" s="96">
        <f t="shared" si="47"/>
        <v>86000</v>
      </c>
      <c r="H193" s="45">
        <f t="shared" si="47"/>
        <v>86000</v>
      </c>
      <c r="I193" s="45">
        <f t="shared" si="47"/>
        <v>86000</v>
      </c>
      <c r="J193" s="45">
        <f t="shared" si="47"/>
        <v>86000</v>
      </c>
      <c r="K193" s="45">
        <f t="shared" si="47"/>
        <v>86000</v>
      </c>
      <c r="L193" s="4"/>
    </row>
    <row r="194" spans="1:12" x14ac:dyDescent="0.25">
      <c r="A194" s="1" t="s">
        <v>121</v>
      </c>
      <c r="B194" s="46"/>
      <c r="C194" s="95"/>
      <c r="D194" s="265"/>
      <c r="E194" s="243"/>
      <c r="F194" s="44"/>
      <c r="G194" s="95"/>
      <c r="H194" s="44"/>
      <c r="I194" s="44"/>
      <c r="J194" s="44"/>
      <c r="K194" s="46"/>
      <c r="L194" s="4"/>
    </row>
    <row r="195" spans="1:12" x14ac:dyDescent="0.25">
      <c r="A195" s="1" t="s">
        <v>6</v>
      </c>
      <c r="B195" s="336">
        <v>86000</v>
      </c>
      <c r="C195" s="95">
        <v>86000</v>
      </c>
      <c r="D195" s="265">
        <v>86000</v>
      </c>
      <c r="E195" s="243">
        <v>0</v>
      </c>
      <c r="F195" s="95">
        <v>0</v>
      </c>
      <c r="G195" s="95">
        <v>86000</v>
      </c>
      <c r="H195" s="95">
        <v>86000</v>
      </c>
      <c r="I195" s="95">
        <v>86000</v>
      </c>
      <c r="J195" s="95">
        <v>86000</v>
      </c>
      <c r="K195" s="95">
        <v>86000</v>
      </c>
      <c r="L195" s="4"/>
    </row>
    <row r="196" spans="1:12" ht="51" x14ac:dyDescent="0.25">
      <c r="A196" s="1" t="s">
        <v>13</v>
      </c>
      <c r="B196" s="336">
        <v>0</v>
      </c>
      <c r="C196" s="95">
        <v>0</v>
      </c>
      <c r="D196" s="265">
        <v>0</v>
      </c>
      <c r="E196" s="243">
        <v>0</v>
      </c>
      <c r="F196" s="95">
        <v>0</v>
      </c>
      <c r="G196" s="95">
        <v>0</v>
      </c>
      <c r="H196" s="95">
        <v>0</v>
      </c>
      <c r="I196" s="95">
        <v>0</v>
      </c>
      <c r="J196" s="95">
        <v>0</v>
      </c>
      <c r="K196" s="95">
        <v>0</v>
      </c>
      <c r="L196" s="4"/>
    </row>
    <row r="197" spans="1:12" x14ac:dyDescent="0.25">
      <c r="A197" s="2" t="s">
        <v>147</v>
      </c>
      <c r="B197" s="336"/>
      <c r="C197" s="95"/>
      <c r="D197" s="265"/>
      <c r="E197" s="243"/>
      <c r="F197" s="95"/>
      <c r="G197" s="95"/>
      <c r="H197" s="95"/>
      <c r="I197" s="95"/>
      <c r="J197" s="95"/>
      <c r="K197" s="95"/>
      <c r="L197" s="4"/>
    </row>
    <row r="198" spans="1:12" x14ac:dyDescent="0.25">
      <c r="A198" s="1" t="s">
        <v>148</v>
      </c>
      <c r="B198" s="336"/>
      <c r="C198" s="95"/>
      <c r="D198" s="265"/>
      <c r="E198" s="243"/>
      <c r="F198" s="95"/>
      <c r="G198" s="95"/>
      <c r="H198" s="95"/>
      <c r="I198" s="95"/>
      <c r="J198" s="95"/>
      <c r="K198" s="95"/>
      <c r="L198" s="4"/>
    </row>
    <row r="199" spans="1:12" x14ac:dyDescent="0.25">
      <c r="A199" s="1" t="s">
        <v>151</v>
      </c>
      <c r="B199" s="336"/>
      <c r="C199" s="95"/>
      <c r="D199" s="265"/>
      <c r="E199" s="243"/>
      <c r="F199" s="95"/>
      <c r="G199" s="95"/>
      <c r="H199" s="95"/>
      <c r="I199" s="95"/>
      <c r="J199" s="95"/>
      <c r="K199" s="95"/>
      <c r="L199" s="4"/>
    </row>
    <row r="200" spans="1:12" x14ac:dyDescent="0.25">
      <c r="A200" s="1" t="s">
        <v>149</v>
      </c>
      <c r="B200" s="336">
        <v>86000</v>
      </c>
      <c r="C200" s="95">
        <v>86000</v>
      </c>
      <c r="D200" s="265">
        <v>86000</v>
      </c>
      <c r="E200" s="243">
        <v>0</v>
      </c>
      <c r="F200" s="95">
        <v>0</v>
      </c>
      <c r="G200" s="95">
        <v>86000</v>
      </c>
      <c r="H200" s="95">
        <v>86000</v>
      </c>
      <c r="I200" s="95">
        <v>86000</v>
      </c>
      <c r="J200" s="95">
        <v>86000</v>
      </c>
      <c r="K200" s="95">
        <v>86000</v>
      </c>
      <c r="L200" s="4"/>
    </row>
    <row r="201" spans="1:12" ht="51.75" thickBot="1" x14ac:dyDescent="0.3">
      <c r="A201" s="144" t="s">
        <v>150</v>
      </c>
      <c r="B201" s="457">
        <v>0</v>
      </c>
      <c r="C201" s="329">
        <v>0</v>
      </c>
      <c r="D201" s="328">
        <v>0</v>
      </c>
      <c r="E201" s="323">
        <v>0</v>
      </c>
      <c r="F201" s="329">
        <v>0</v>
      </c>
      <c r="G201" s="329">
        <v>0</v>
      </c>
      <c r="H201" s="329">
        <v>0</v>
      </c>
      <c r="I201" s="329">
        <v>0</v>
      </c>
      <c r="J201" s="329">
        <v>0</v>
      </c>
      <c r="K201" s="329">
        <v>0</v>
      </c>
      <c r="L201" s="151"/>
    </row>
    <row r="202" spans="1:12" ht="26.25" customHeight="1" thickBot="1" x14ac:dyDescent="0.3">
      <c r="A202" s="475" t="s">
        <v>53</v>
      </c>
      <c r="B202" s="476"/>
      <c r="C202" s="476"/>
      <c r="D202" s="476"/>
      <c r="E202" s="476"/>
      <c r="F202" s="476"/>
      <c r="G202" s="476"/>
      <c r="H202" s="476"/>
      <c r="I202" s="476"/>
      <c r="J202" s="476"/>
      <c r="K202" s="476"/>
      <c r="L202" s="477"/>
    </row>
    <row r="203" spans="1:12" x14ac:dyDescent="0.25">
      <c r="A203" s="8" t="s">
        <v>7</v>
      </c>
      <c r="B203" s="86">
        <f>(B218+B232+B246+B260+B274+B289+B304+B318+B332+B346+B360+B375+B389+B403+B418+B434+B448+B462+B476+B490)</f>
        <v>136703000</v>
      </c>
      <c r="C203" s="86">
        <f t="shared" ref="C203:K203" si="48">(C218+C232+C246+C260+C274+C289+C304+C318+C332+C346+C360+C375+C389+C403+C418+C434+C448+C462+C476+C490)</f>
        <v>176167850</v>
      </c>
      <c r="D203" s="411">
        <f t="shared" si="48"/>
        <v>30981000</v>
      </c>
      <c r="E203" s="420">
        <f t="shared" si="48"/>
        <v>170982465</v>
      </c>
      <c r="F203" s="86">
        <f t="shared" si="48"/>
        <v>287992979</v>
      </c>
      <c r="G203" s="86">
        <f t="shared" si="48"/>
        <v>474048713.67000002</v>
      </c>
      <c r="H203" s="86">
        <f t="shared" si="48"/>
        <v>491056948.42000002</v>
      </c>
      <c r="I203" s="86">
        <f t="shared" si="48"/>
        <v>606015961.68000007</v>
      </c>
      <c r="J203" s="86">
        <f t="shared" si="48"/>
        <v>654779229.55999994</v>
      </c>
      <c r="K203" s="86">
        <f t="shared" si="48"/>
        <v>434399066.66999996</v>
      </c>
      <c r="L203" s="9"/>
    </row>
    <row r="204" spans="1:12" x14ac:dyDescent="0.25">
      <c r="A204" s="10" t="s">
        <v>8</v>
      </c>
      <c r="B204" s="432">
        <f>(B219+B233+B247+B261+B275+B290+B305+B319+B333+B347+B361+B376+B390+B404+B419+B435+B449+B463+B477+B491)</f>
        <v>0</v>
      </c>
      <c r="C204" s="432">
        <f t="shared" ref="C204:K204" si="49">(C219+C233+C247+C261+C275+C290+C305+C319+C333+C347+C361+C376+C390+C404+C419+C435+C449+C463+C477+C491)</f>
        <v>0</v>
      </c>
      <c r="D204" s="433">
        <f t="shared" si="49"/>
        <v>0</v>
      </c>
      <c r="E204" s="434">
        <f t="shared" si="49"/>
        <v>0</v>
      </c>
      <c r="F204" s="432">
        <f t="shared" si="49"/>
        <v>0</v>
      </c>
      <c r="G204" s="432">
        <f t="shared" si="49"/>
        <v>0</v>
      </c>
      <c r="H204" s="432">
        <f t="shared" si="49"/>
        <v>0</v>
      </c>
      <c r="I204" s="432">
        <f t="shared" si="49"/>
        <v>0</v>
      </c>
      <c r="J204" s="432">
        <f t="shared" si="49"/>
        <v>0</v>
      </c>
      <c r="K204" s="432">
        <f t="shared" si="49"/>
        <v>0</v>
      </c>
      <c r="L204" s="11"/>
    </row>
    <row r="205" spans="1:12" x14ac:dyDescent="0.25">
      <c r="A205" s="10" t="s">
        <v>9</v>
      </c>
      <c r="B205" s="432">
        <f>(B220+B234+B248+B262+B276+B291+B306+B320+B334+B348+B362+B377+B391+B405+B420+B436+B450+B464+B478+B492)</f>
        <v>11059962</v>
      </c>
      <c r="C205" s="432">
        <f t="shared" ref="C205:K205" si="50">(C220+C234+C248+C262+C276+C291+C306+C320+C334+C348+C362+C377+C391+C405+C420+C436+C450+C464+C478+C492)</f>
        <v>12022809</v>
      </c>
      <c r="D205" s="433">
        <f t="shared" si="50"/>
        <v>11050000</v>
      </c>
      <c r="E205" s="434">
        <f t="shared" si="50"/>
        <v>0</v>
      </c>
      <c r="F205" s="432">
        <f t="shared" si="50"/>
        <v>0</v>
      </c>
      <c r="G205" s="432">
        <f t="shared" si="50"/>
        <v>0</v>
      </c>
      <c r="H205" s="432">
        <f t="shared" si="50"/>
        <v>40000000</v>
      </c>
      <c r="I205" s="432">
        <f t="shared" si="50"/>
        <v>40000000</v>
      </c>
      <c r="J205" s="432">
        <f t="shared" si="50"/>
        <v>19000000</v>
      </c>
      <c r="K205" s="432">
        <f t="shared" si="50"/>
        <v>12000000</v>
      </c>
      <c r="L205" s="11"/>
    </row>
    <row r="206" spans="1:12" ht="25.5" x14ac:dyDescent="0.25">
      <c r="A206" s="10" t="s">
        <v>10</v>
      </c>
      <c r="B206" s="432">
        <f>(B221+B235+B249+B263+B277+B292+B307+B321+B335+B349+B363+B378+B392+B406+B421+B437+B451+B465+B479+B493)</f>
        <v>0</v>
      </c>
      <c r="C206" s="432">
        <f t="shared" ref="C206:K206" si="51">(C221+C235+C249+C263+C277+C292+C307+C321+C335+C349+C363+C378+C392+C406+C421+C437+C451+C465+C479+C493)</f>
        <v>0</v>
      </c>
      <c r="D206" s="433">
        <f t="shared" si="51"/>
        <v>0</v>
      </c>
      <c r="E206" s="434">
        <f t="shared" si="51"/>
        <v>0</v>
      </c>
      <c r="F206" s="432">
        <f t="shared" si="51"/>
        <v>0</v>
      </c>
      <c r="G206" s="432">
        <f t="shared" si="51"/>
        <v>0</v>
      </c>
      <c r="H206" s="432">
        <f t="shared" si="51"/>
        <v>0</v>
      </c>
      <c r="I206" s="432">
        <f t="shared" si="51"/>
        <v>0</v>
      </c>
      <c r="J206" s="432">
        <f t="shared" si="51"/>
        <v>0</v>
      </c>
      <c r="K206" s="432">
        <f t="shared" si="51"/>
        <v>0</v>
      </c>
      <c r="L206" s="11"/>
    </row>
    <row r="207" spans="1:12" ht="25.5" x14ac:dyDescent="0.25">
      <c r="A207" s="12" t="s">
        <v>3</v>
      </c>
      <c r="B207" s="86">
        <f>(B222+B236+B250+B264+B278+B293+B308+B322+B336+B350+B364+B379+B393+B407+B422+B438+B452+B466+B480+B494)</f>
        <v>125643038</v>
      </c>
      <c r="C207" s="86">
        <f t="shared" ref="C207:K207" si="52">(C222+C236+C250+C264+C278+C293+C308+C322+C336+C350+C364+C379+C393+C407+C422+C438+C452+C466+C480+C494)</f>
        <v>164145041</v>
      </c>
      <c r="D207" s="421">
        <f t="shared" si="52"/>
        <v>19931000</v>
      </c>
      <c r="E207" s="420">
        <f t="shared" si="52"/>
        <v>170982465</v>
      </c>
      <c r="F207" s="86">
        <f t="shared" si="52"/>
        <v>287992979</v>
      </c>
      <c r="G207" s="86">
        <f t="shared" si="52"/>
        <v>474048713.67000002</v>
      </c>
      <c r="H207" s="86">
        <f t="shared" si="52"/>
        <v>451056948.42000002</v>
      </c>
      <c r="I207" s="86">
        <f t="shared" si="52"/>
        <v>566015961.68000007</v>
      </c>
      <c r="J207" s="86">
        <f t="shared" si="52"/>
        <v>635779229.55999994</v>
      </c>
      <c r="K207" s="86">
        <f t="shared" si="52"/>
        <v>422399066.66999996</v>
      </c>
      <c r="L207" s="11"/>
    </row>
    <row r="208" spans="1:12" x14ac:dyDescent="0.25">
      <c r="A208" s="10" t="s">
        <v>121</v>
      </c>
      <c r="B208" s="86"/>
      <c r="C208" s="86"/>
      <c r="D208" s="261"/>
      <c r="E208" s="262"/>
      <c r="F208" s="263"/>
      <c r="G208" s="263"/>
      <c r="H208" s="86"/>
      <c r="I208" s="86"/>
      <c r="J208" s="86"/>
      <c r="K208" s="86"/>
      <c r="L208" s="11"/>
    </row>
    <row r="209" spans="1:12" x14ac:dyDescent="0.25">
      <c r="A209" s="10" t="s">
        <v>6</v>
      </c>
      <c r="B209" s="432">
        <f>(B224+B238+B252+B266+B280+B295+B310+B324+B338+B352+B366+B381+B395+B409+B424+B440+B454+B468+B482+B496)</f>
        <v>81167728</v>
      </c>
      <c r="C209" s="432">
        <f t="shared" ref="C209:K209" si="53">(C224+C238+C252+C266+C280+C295+C310+C324+C338+C352+C366+C381+C395+C409+C424+C440+C454+C468+C482+C496)</f>
        <v>47056057</v>
      </c>
      <c r="D209" s="433">
        <f t="shared" si="53"/>
        <v>19931000</v>
      </c>
      <c r="E209" s="434">
        <f t="shared" si="53"/>
        <v>74318238</v>
      </c>
      <c r="F209" s="432">
        <f t="shared" si="53"/>
        <v>84450740</v>
      </c>
      <c r="G209" s="432">
        <f t="shared" si="53"/>
        <v>102509999.66999999</v>
      </c>
      <c r="H209" s="432">
        <f t="shared" si="53"/>
        <v>112524651.42</v>
      </c>
      <c r="I209" s="432">
        <f t="shared" si="53"/>
        <v>126801645.68000001</v>
      </c>
      <c r="J209" s="432">
        <f t="shared" si="53"/>
        <v>125691345.56</v>
      </c>
      <c r="K209" s="432">
        <f t="shared" si="53"/>
        <v>86545292.670000002</v>
      </c>
      <c r="L209" s="11"/>
    </row>
    <row r="210" spans="1:12" ht="51" x14ac:dyDescent="0.25">
      <c r="A210" s="10" t="s">
        <v>13</v>
      </c>
      <c r="B210" s="432">
        <f>(B225+B239+B253+B267+B281+B296+B311+B325+B339+B353+B367+B382+B396+B410+B425+B441+B455+B469+B483+B497)</f>
        <v>44475310</v>
      </c>
      <c r="C210" s="432">
        <f t="shared" ref="C210:J210" si="54">(C225+C239+C253+C267+C281+C296+C311+C325+C339+C353+C367+C382+C396+C410+C425+C441+C455+C469+C483+C497)</f>
        <v>117088984</v>
      </c>
      <c r="D210" s="433">
        <f t="shared" si="54"/>
        <v>0</v>
      </c>
      <c r="E210" s="434">
        <f t="shared" si="54"/>
        <v>96664227</v>
      </c>
      <c r="F210" s="432">
        <f t="shared" si="54"/>
        <v>203542239</v>
      </c>
      <c r="G210" s="432">
        <f t="shared" si="54"/>
        <v>371538714</v>
      </c>
      <c r="H210" s="432">
        <f t="shared" si="54"/>
        <v>338532297</v>
      </c>
      <c r="I210" s="432">
        <f t="shared" si="54"/>
        <v>439214316</v>
      </c>
      <c r="J210" s="432">
        <f t="shared" si="54"/>
        <v>510087884</v>
      </c>
      <c r="K210" s="432">
        <f>(K225+K239+K253+K267+K281+K296+K311+K325+K339+K353+K367+K382+K396+K410+K425+K441+K455+K469+K483+K497)</f>
        <v>335853774</v>
      </c>
      <c r="L210" s="11"/>
    </row>
    <row r="211" spans="1:12" x14ac:dyDescent="0.25">
      <c r="A211" s="12" t="s">
        <v>147</v>
      </c>
      <c r="B211" s="86"/>
      <c r="C211" s="86"/>
      <c r="D211" s="261"/>
      <c r="E211" s="262"/>
      <c r="F211" s="263"/>
      <c r="G211" s="263"/>
      <c r="H211" s="86"/>
      <c r="I211" s="86"/>
      <c r="J211" s="86"/>
      <c r="K211" s="86"/>
      <c r="L211" s="11"/>
    </row>
    <row r="212" spans="1:12" x14ac:dyDescent="0.25">
      <c r="A212" s="10" t="s">
        <v>148</v>
      </c>
      <c r="B212" s="86"/>
      <c r="C212" s="86"/>
      <c r="D212" s="261"/>
      <c r="E212" s="262"/>
      <c r="F212" s="263"/>
      <c r="G212" s="263"/>
      <c r="H212" s="86"/>
      <c r="I212" s="86"/>
      <c r="J212" s="86"/>
      <c r="K212" s="86"/>
      <c r="L212" s="11"/>
    </row>
    <row r="213" spans="1:12" x14ac:dyDescent="0.25">
      <c r="A213" s="10" t="s">
        <v>151</v>
      </c>
      <c r="B213" s="86"/>
      <c r="C213" s="86"/>
      <c r="D213" s="261"/>
      <c r="E213" s="262"/>
      <c r="F213" s="263"/>
      <c r="G213" s="263"/>
      <c r="H213" s="86"/>
      <c r="I213" s="86"/>
      <c r="J213" s="86"/>
      <c r="K213" s="86"/>
      <c r="L213" s="11"/>
    </row>
    <row r="214" spans="1:12" x14ac:dyDescent="0.25">
      <c r="A214" s="10" t="s">
        <v>149</v>
      </c>
      <c r="B214" s="432">
        <f>(B229+B243+B257+B271+B285+B300+B315+B329+B343+B357+B371+B386+B400+B414+B429+B445+B459+B473+B487+B501)</f>
        <v>81167728</v>
      </c>
      <c r="C214" s="432">
        <f t="shared" ref="C214:K214" si="55">(C229+C243+C257+C271+C285+C300+C315+C329+C343+C357+C371+C386+C400+C414+C429+C445+C459+C473+C487+C501)</f>
        <v>47056057</v>
      </c>
      <c r="D214" s="433">
        <f t="shared" si="55"/>
        <v>19931000</v>
      </c>
      <c r="E214" s="434">
        <f t="shared" si="55"/>
        <v>74022462.812574297</v>
      </c>
      <c r="F214" s="432">
        <f t="shared" si="55"/>
        <v>84644564.246206611</v>
      </c>
      <c r="G214" s="432">
        <f t="shared" si="55"/>
        <v>103868571.6718864</v>
      </c>
      <c r="H214" s="432">
        <f t="shared" si="55"/>
        <v>113750615.5093327</v>
      </c>
      <c r="I214" s="432">
        <f t="shared" si="55"/>
        <v>126741645.86</v>
      </c>
      <c r="J214" s="432">
        <f t="shared" si="55"/>
        <v>126006345.14</v>
      </c>
      <c r="K214" s="432">
        <f t="shared" si="55"/>
        <v>86860292.539999992</v>
      </c>
      <c r="L214" s="11"/>
    </row>
    <row r="215" spans="1:12" ht="58.5" customHeight="1" thickBot="1" x14ac:dyDescent="0.3">
      <c r="A215" s="10" t="s">
        <v>150</v>
      </c>
      <c r="B215" s="432">
        <f>(B230+B244+B258+B272+B286+B301+B316+B330+B344+B358+B372+B387+B401+B415+B430+B446+B460+B474+B488+B502)</f>
        <v>44475310</v>
      </c>
      <c r="C215" s="432">
        <f t="shared" ref="C215:J215" si="56">(C230+C244+C258+C272+C286+C301+C316+C330+C344+C358+C372+C387+C401+C415+C430+C446+C460+C474+C488+C502)</f>
        <v>117088984</v>
      </c>
      <c r="D215" s="435">
        <f t="shared" si="56"/>
        <v>0</v>
      </c>
      <c r="E215" s="434">
        <f t="shared" si="56"/>
        <v>94638691.457425699</v>
      </c>
      <c r="F215" s="432">
        <f t="shared" si="56"/>
        <v>202131378.60379338</v>
      </c>
      <c r="G215" s="432">
        <f t="shared" si="56"/>
        <v>371590154.7461136</v>
      </c>
      <c r="H215" s="432">
        <f t="shared" si="56"/>
        <v>338417252.19266731</v>
      </c>
      <c r="I215" s="432">
        <f t="shared" si="56"/>
        <v>437089316</v>
      </c>
      <c r="J215" s="432">
        <f t="shared" si="56"/>
        <v>510087884</v>
      </c>
      <c r="K215" s="432">
        <f>(K230+K244+K258+K272+K286+K301+K316+K330+K344+K358+K372+K387+K401+K415+K430+K446+K460+K474+K488+K502)</f>
        <v>335853774</v>
      </c>
      <c r="L215" s="10"/>
    </row>
    <row r="216" spans="1:12" ht="15.75" customHeight="1" thickBot="1" x14ac:dyDescent="0.3">
      <c r="A216" s="534" t="s">
        <v>23</v>
      </c>
      <c r="B216" s="535"/>
      <c r="C216" s="535"/>
      <c r="D216" s="535"/>
      <c r="E216" s="535"/>
      <c r="F216" s="535"/>
      <c r="G216" s="535"/>
      <c r="H216" s="535"/>
      <c r="I216" s="535"/>
      <c r="J216" s="535"/>
      <c r="K216" s="535"/>
      <c r="L216" s="537"/>
    </row>
    <row r="217" spans="1:12" ht="31.5" customHeight="1" thickBot="1" x14ac:dyDescent="0.3">
      <c r="A217" s="486" t="s">
        <v>136</v>
      </c>
      <c r="B217" s="487"/>
      <c r="C217" s="487"/>
      <c r="D217" s="487"/>
      <c r="E217" s="487"/>
      <c r="F217" s="487"/>
      <c r="G217" s="487"/>
      <c r="H217" s="487"/>
      <c r="I217" s="487"/>
      <c r="J217" s="487"/>
      <c r="K217" s="487"/>
      <c r="L217" s="488"/>
    </row>
    <row r="218" spans="1:12" x14ac:dyDescent="0.25">
      <c r="A218" s="32" t="s">
        <v>7</v>
      </c>
      <c r="B218" s="294">
        <f>SUM(B219:B222)</f>
        <v>108704167</v>
      </c>
      <c r="C218" s="294">
        <f t="shared" ref="C218:K218" si="57">SUM(C219:C222)</f>
        <v>140401456</v>
      </c>
      <c r="D218" s="292">
        <f t="shared" si="57"/>
        <v>0</v>
      </c>
      <c r="E218" s="293">
        <f t="shared" si="57"/>
        <v>75746000</v>
      </c>
      <c r="F218" s="294">
        <f t="shared" si="57"/>
        <v>167585000</v>
      </c>
      <c r="G218" s="294">
        <f t="shared" si="57"/>
        <v>369882512.67000002</v>
      </c>
      <c r="H218" s="294">
        <f t="shared" si="57"/>
        <v>284847917.42000002</v>
      </c>
      <c r="I218" s="294">
        <f t="shared" si="57"/>
        <v>284847917.42000002</v>
      </c>
      <c r="J218" s="294">
        <f t="shared" si="57"/>
        <v>284847918.63</v>
      </c>
      <c r="K218" s="294">
        <f t="shared" si="57"/>
        <v>169022512.66999999</v>
      </c>
      <c r="L218" s="479" t="s">
        <v>137</v>
      </c>
    </row>
    <row r="219" spans="1:12" x14ac:dyDescent="0.25">
      <c r="A219" s="33" t="s">
        <v>8</v>
      </c>
      <c r="B219" s="268">
        <v>0</v>
      </c>
      <c r="C219" s="268">
        <v>0</v>
      </c>
      <c r="D219" s="269">
        <v>0</v>
      </c>
      <c r="E219" s="295">
        <v>0</v>
      </c>
      <c r="F219" s="268">
        <v>0</v>
      </c>
      <c r="G219" s="268">
        <v>0</v>
      </c>
      <c r="H219" s="268">
        <v>0</v>
      </c>
      <c r="I219" s="268">
        <v>0</v>
      </c>
      <c r="J219" s="268">
        <v>0</v>
      </c>
      <c r="K219" s="268">
        <v>0</v>
      </c>
      <c r="L219" s="480"/>
    </row>
    <row r="220" spans="1:12" x14ac:dyDescent="0.25">
      <c r="A220" s="33" t="s">
        <v>9</v>
      </c>
      <c r="B220" s="268">
        <v>0</v>
      </c>
      <c r="C220" s="268">
        <v>0</v>
      </c>
      <c r="D220" s="269">
        <v>0</v>
      </c>
      <c r="E220" s="295">
        <v>0</v>
      </c>
      <c r="F220" s="268">
        <v>0</v>
      </c>
      <c r="G220" s="268">
        <v>0</v>
      </c>
      <c r="H220" s="268">
        <v>0</v>
      </c>
      <c r="I220" s="268">
        <v>0</v>
      </c>
      <c r="J220" s="268">
        <v>0</v>
      </c>
      <c r="K220" s="268">
        <v>0</v>
      </c>
      <c r="L220" s="480"/>
    </row>
    <row r="221" spans="1:12" ht="25.5" x14ac:dyDescent="0.25">
      <c r="A221" s="33" t="s">
        <v>10</v>
      </c>
      <c r="B221" s="268">
        <v>0</v>
      </c>
      <c r="C221" s="268">
        <v>0</v>
      </c>
      <c r="D221" s="269">
        <v>0</v>
      </c>
      <c r="E221" s="295">
        <v>0</v>
      </c>
      <c r="F221" s="268">
        <v>0</v>
      </c>
      <c r="G221" s="268">
        <v>0</v>
      </c>
      <c r="H221" s="268">
        <v>0</v>
      </c>
      <c r="I221" s="268">
        <v>0</v>
      </c>
      <c r="J221" s="268">
        <v>0</v>
      </c>
      <c r="K221" s="268">
        <v>0</v>
      </c>
      <c r="L221" s="480"/>
    </row>
    <row r="222" spans="1:12" ht="25.5" x14ac:dyDescent="0.25">
      <c r="A222" s="35" t="s">
        <v>3</v>
      </c>
      <c r="B222" s="298">
        <f>SUM(B224:B225)</f>
        <v>108704167</v>
      </c>
      <c r="C222" s="298">
        <f t="shared" ref="C222:K222" si="58">SUM(C224:C225)</f>
        <v>140401456</v>
      </c>
      <c r="D222" s="296">
        <f t="shared" si="58"/>
        <v>0</v>
      </c>
      <c r="E222" s="297">
        <f t="shared" si="58"/>
        <v>75746000</v>
      </c>
      <c r="F222" s="298">
        <f t="shared" si="58"/>
        <v>167585000</v>
      </c>
      <c r="G222" s="298">
        <f t="shared" si="58"/>
        <v>369882512.67000002</v>
      </c>
      <c r="H222" s="298">
        <f t="shared" si="58"/>
        <v>284847917.42000002</v>
      </c>
      <c r="I222" s="298">
        <f t="shared" si="58"/>
        <v>284847917.42000002</v>
      </c>
      <c r="J222" s="298">
        <f t="shared" si="58"/>
        <v>284847918.63</v>
      </c>
      <c r="K222" s="298">
        <f t="shared" si="58"/>
        <v>169022512.66999999</v>
      </c>
      <c r="L222" s="480"/>
    </row>
    <row r="223" spans="1:12" x14ac:dyDescent="0.25">
      <c r="A223" s="33" t="s">
        <v>121</v>
      </c>
      <c r="B223" s="268"/>
      <c r="C223" s="268"/>
      <c r="D223" s="269"/>
      <c r="E223" s="295"/>
      <c r="F223" s="268"/>
      <c r="G223" s="268"/>
      <c r="H223" s="268"/>
      <c r="I223" s="268"/>
      <c r="J223" s="268"/>
      <c r="K223" s="337"/>
      <c r="L223" s="480"/>
    </row>
    <row r="224" spans="1:12" x14ac:dyDescent="0.25">
      <c r="A224" s="33" t="s">
        <v>6</v>
      </c>
      <c r="B224" s="268">
        <v>67067728</v>
      </c>
      <c r="C224" s="268">
        <v>27125057</v>
      </c>
      <c r="D224" s="324">
        <v>0</v>
      </c>
      <c r="E224" s="295">
        <f t="shared" ref="E224:K224" si="59">E225*0.21</f>
        <v>13146000</v>
      </c>
      <c r="F224" s="268">
        <f t="shared" si="59"/>
        <v>29085000</v>
      </c>
      <c r="G224" s="268">
        <f t="shared" si="59"/>
        <v>64194485.669999994</v>
      </c>
      <c r="H224" s="268">
        <f t="shared" si="59"/>
        <v>49436415.420000002</v>
      </c>
      <c r="I224" s="268">
        <f t="shared" si="59"/>
        <v>49436415.420000002</v>
      </c>
      <c r="J224" s="268">
        <f t="shared" si="59"/>
        <v>49436415.629999995</v>
      </c>
      <c r="K224" s="268">
        <f t="shared" si="59"/>
        <v>29334485.669999998</v>
      </c>
      <c r="L224" s="480"/>
    </row>
    <row r="225" spans="1:13" ht="51" x14ac:dyDescent="0.25">
      <c r="A225" s="33" t="s">
        <v>13</v>
      </c>
      <c r="B225" s="268">
        <v>41636439</v>
      </c>
      <c r="C225" s="268">
        <v>113276399</v>
      </c>
      <c r="D225" s="324">
        <v>0</v>
      </c>
      <c r="E225" s="295">
        <f>31000000+31600000</f>
        <v>62600000</v>
      </c>
      <c r="F225" s="268">
        <f>79000000+59500000</f>
        <v>138500000</v>
      </c>
      <c r="G225" s="268">
        <f>70000000+96000000+139688027</f>
        <v>305688027</v>
      </c>
      <c r="H225" s="268">
        <f>95723476+139688026</f>
        <v>235411502</v>
      </c>
      <c r="I225" s="268">
        <f>95723476+139688026</f>
        <v>235411502</v>
      </c>
      <c r="J225" s="268">
        <f>95723476+139688027</f>
        <v>235411503</v>
      </c>
      <c r="K225" s="337">
        <f>139688027</f>
        <v>139688027</v>
      </c>
      <c r="L225" s="480"/>
    </row>
    <row r="226" spans="1:13" x14ac:dyDescent="0.25">
      <c r="A226" s="35" t="s">
        <v>147</v>
      </c>
      <c r="B226" s="268"/>
      <c r="C226" s="268"/>
      <c r="D226" s="269"/>
      <c r="E226" s="295"/>
      <c r="F226" s="268"/>
      <c r="G226" s="268"/>
      <c r="H226" s="268"/>
      <c r="I226" s="268"/>
      <c r="J226" s="268"/>
      <c r="K226" s="337"/>
      <c r="L226" s="480"/>
    </row>
    <row r="227" spans="1:13" x14ac:dyDescent="0.25">
      <c r="A227" s="33" t="s">
        <v>148</v>
      </c>
      <c r="B227" s="268"/>
      <c r="C227" s="268"/>
      <c r="D227" s="269"/>
      <c r="E227" s="295"/>
      <c r="F227" s="268"/>
      <c r="G227" s="268"/>
      <c r="H227" s="268"/>
      <c r="I227" s="268"/>
      <c r="J227" s="268"/>
      <c r="K227" s="337"/>
      <c r="L227" s="480"/>
    </row>
    <row r="228" spans="1:13" x14ac:dyDescent="0.25">
      <c r="A228" s="33" t="s">
        <v>151</v>
      </c>
      <c r="B228" s="268"/>
      <c r="C228" s="268"/>
      <c r="D228" s="269"/>
      <c r="E228" s="295"/>
      <c r="F228" s="268"/>
      <c r="G228" s="268"/>
      <c r="H228" s="268"/>
      <c r="I228" s="268"/>
      <c r="J228" s="268"/>
      <c r="K228" s="337"/>
      <c r="L228" s="480"/>
    </row>
    <row r="229" spans="1:13" x14ac:dyDescent="0.25">
      <c r="A229" s="33" t="s">
        <v>149</v>
      </c>
      <c r="B229" s="268">
        <v>67067728</v>
      </c>
      <c r="C229" s="268">
        <v>27125057</v>
      </c>
      <c r="D229" s="324">
        <v>0</v>
      </c>
      <c r="E229" s="295">
        <f t="shared" ref="E229:K229" si="60">E230*0.21</f>
        <v>13146000</v>
      </c>
      <c r="F229" s="268">
        <f t="shared" si="60"/>
        <v>29085000</v>
      </c>
      <c r="G229" s="268">
        <f t="shared" si="60"/>
        <v>64194485.669999994</v>
      </c>
      <c r="H229" s="268">
        <f t="shared" si="60"/>
        <v>49436415.420000002</v>
      </c>
      <c r="I229" s="268">
        <f t="shared" si="60"/>
        <v>49436415.420000002</v>
      </c>
      <c r="J229" s="268">
        <f t="shared" si="60"/>
        <v>49436415.629999995</v>
      </c>
      <c r="K229" s="268">
        <f t="shared" si="60"/>
        <v>29334485.669999998</v>
      </c>
      <c r="L229" s="480"/>
    </row>
    <row r="230" spans="1:13" ht="52.5" thickBot="1" x14ac:dyDescent="0.3">
      <c r="A230" s="182" t="s">
        <v>150</v>
      </c>
      <c r="B230" s="268">
        <v>41636439</v>
      </c>
      <c r="C230" s="268">
        <v>113276399</v>
      </c>
      <c r="D230" s="324">
        <v>0</v>
      </c>
      <c r="E230" s="295">
        <f>31000000+31600000</f>
        <v>62600000</v>
      </c>
      <c r="F230" s="268">
        <f>79000000+59500000</f>
        <v>138500000</v>
      </c>
      <c r="G230" s="268">
        <f>70000000+96000000+139688027</f>
        <v>305688027</v>
      </c>
      <c r="H230" s="268">
        <f>95723476+139688026</f>
        <v>235411502</v>
      </c>
      <c r="I230" s="268">
        <f>95723476+139688026</f>
        <v>235411502</v>
      </c>
      <c r="J230" s="268">
        <f>95723476+139688027</f>
        <v>235411503</v>
      </c>
      <c r="K230" s="337">
        <f>139688027</f>
        <v>139688027</v>
      </c>
      <c r="L230" s="480"/>
    </row>
    <row r="231" spans="1:13" ht="30" customHeight="1" thickBot="1" x14ac:dyDescent="0.3">
      <c r="A231" s="486" t="s">
        <v>122</v>
      </c>
      <c r="B231" s="487"/>
      <c r="C231" s="487"/>
      <c r="D231" s="487"/>
      <c r="E231" s="487"/>
      <c r="F231" s="487"/>
      <c r="G231" s="487"/>
      <c r="H231" s="487"/>
      <c r="I231" s="487"/>
      <c r="J231" s="487"/>
      <c r="K231" s="487"/>
      <c r="L231" s="488"/>
    </row>
    <row r="232" spans="1:13" ht="15" customHeight="1" x14ac:dyDescent="0.25">
      <c r="A232" s="32" t="s">
        <v>7</v>
      </c>
      <c r="B232" s="294">
        <f>SUM(B233:B236)</f>
        <v>0</v>
      </c>
      <c r="C232" s="294">
        <f t="shared" ref="C232:K232" si="61">SUM(C233:C236)</f>
        <v>0</v>
      </c>
      <c r="D232" s="292">
        <f t="shared" si="61"/>
        <v>0</v>
      </c>
      <c r="E232" s="293">
        <f t="shared" si="61"/>
        <v>828850</v>
      </c>
      <c r="F232" s="294">
        <f t="shared" si="61"/>
        <v>6146800</v>
      </c>
      <c r="G232" s="294">
        <f t="shared" si="61"/>
        <v>3784880</v>
      </c>
      <c r="H232" s="294">
        <f t="shared" si="61"/>
        <v>7085760</v>
      </c>
      <c r="I232" s="294">
        <f t="shared" si="61"/>
        <v>89089880</v>
      </c>
      <c r="J232" s="294">
        <f t="shared" si="61"/>
        <v>83141520</v>
      </c>
      <c r="K232" s="294">
        <f t="shared" si="61"/>
        <v>0</v>
      </c>
      <c r="L232" s="479" t="s">
        <v>138</v>
      </c>
      <c r="M232" s="241"/>
    </row>
    <row r="233" spans="1:13" x14ac:dyDescent="0.25">
      <c r="A233" s="33" t="s">
        <v>8</v>
      </c>
      <c r="B233" s="268">
        <v>0</v>
      </c>
      <c r="C233" s="268">
        <v>0</v>
      </c>
      <c r="D233" s="269">
        <v>0</v>
      </c>
      <c r="E233" s="295">
        <v>0</v>
      </c>
      <c r="F233" s="268">
        <v>0</v>
      </c>
      <c r="G233" s="268">
        <v>0</v>
      </c>
      <c r="H233" s="268">
        <v>0</v>
      </c>
      <c r="I233" s="268">
        <v>0</v>
      </c>
      <c r="J233" s="268">
        <v>0</v>
      </c>
      <c r="K233" s="268">
        <v>0</v>
      </c>
      <c r="L233" s="480"/>
    </row>
    <row r="234" spans="1:13" x14ac:dyDescent="0.25">
      <c r="A234" s="33" t="s">
        <v>9</v>
      </c>
      <c r="B234" s="268">
        <v>0</v>
      </c>
      <c r="C234" s="268">
        <v>0</v>
      </c>
      <c r="D234" s="269">
        <v>0</v>
      </c>
      <c r="E234" s="295">
        <v>0</v>
      </c>
      <c r="F234" s="268">
        <v>0</v>
      </c>
      <c r="G234" s="268">
        <v>0</v>
      </c>
      <c r="H234" s="268">
        <v>0</v>
      </c>
      <c r="I234" s="268">
        <v>0</v>
      </c>
      <c r="J234" s="268">
        <v>0</v>
      </c>
      <c r="K234" s="268">
        <v>0</v>
      </c>
      <c r="L234" s="480"/>
    </row>
    <row r="235" spans="1:13" ht="25.5" x14ac:dyDescent="0.25">
      <c r="A235" s="33" t="s">
        <v>10</v>
      </c>
      <c r="B235" s="268">
        <v>0</v>
      </c>
      <c r="C235" s="268">
        <v>0</v>
      </c>
      <c r="D235" s="269">
        <v>0</v>
      </c>
      <c r="E235" s="295">
        <v>0</v>
      </c>
      <c r="F235" s="268">
        <v>0</v>
      </c>
      <c r="G235" s="268">
        <v>0</v>
      </c>
      <c r="H235" s="268">
        <v>0</v>
      </c>
      <c r="I235" s="268">
        <v>0</v>
      </c>
      <c r="J235" s="268">
        <v>0</v>
      </c>
      <c r="K235" s="268">
        <v>0</v>
      </c>
      <c r="L235" s="480"/>
    </row>
    <row r="236" spans="1:13" ht="25.5" x14ac:dyDescent="0.25">
      <c r="A236" s="35" t="s">
        <v>3</v>
      </c>
      <c r="B236" s="298">
        <f>SUM(B238:B239)</f>
        <v>0</v>
      </c>
      <c r="C236" s="298">
        <f t="shared" ref="C236:K236" si="62">SUM(C238:C239)</f>
        <v>0</v>
      </c>
      <c r="D236" s="296">
        <f t="shared" si="62"/>
        <v>0</v>
      </c>
      <c r="E236" s="297">
        <f t="shared" si="62"/>
        <v>828850</v>
      </c>
      <c r="F236" s="298">
        <f t="shared" si="62"/>
        <v>6146800</v>
      </c>
      <c r="G236" s="298">
        <f t="shared" si="62"/>
        <v>3784880</v>
      </c>
      <c r="H236" s="298">
        <f t="shared" si="62"/>
        <v>7085760</v>
      </c>
      <c r="I236" s="298">
        <f t="shared" si="62"/>
        <v>89089880</v>
      </c>
      <c r="J236" s="298">
        <f t="shared" si="62"/>
        <v>83141520</v>
      </c>
      <c r="K236" s="298">
        <f t="shared" si="62"/>
        <v>0</v>
      </c>
      <c r="L236" s="480"/>
    </row>
    <row r="237" spans="1:13" x14ac:dyDescent="0.25">
      <c r="A237" s="33" t="s">
        <v>121</v>
      </c>
      <c r="B237" s="268"/>
      <c r="C237" s="268"/>
      <c r="D237" s="269"/>
      <c r="E237" s="295"/>
      <c r="F237" s="268"/>
      <c r="G237" s="268"/>
      <c r="H237" s="268"/>
      <c r="I237" s="268"/>
      <c r="J237" s="268"/>
      <c r="K237" s="337"/>
      <c r="L237" s="480"/>
    </row>
    <row r="238" spans="1:13" x14ac:dyDescent="0.25">
      <c r="A238" s="33" t="s">
        <v>6</v>
      </c>
      <c r="B238" s="268">
        <v>0</v>
      </c>
      <c r="C238" s="268">
        <v>0</v>
      </c>
      <c r="D238" s="269">
        <v>0</v>
      </c>
      <c r="E238" s="295">
        <f t="shared" ref="E238:J238" si="63">E239*0.21</f>
        <v>143850</v>
      </c>
      <c r="F238" s="268">
        <f t="shared" si="63"/>
        <v>1066800</v>
      </c>
      <c r="G238" s="268">
        <f t="shared" si="63"/>
        <v>656880</v>
      </c>
      <c r="H238" s="268">
        <f t="shared" si="63"/>
        <v>1229760</v>
      </c>
      <c r="I238" s="268">
        <f t="shared" si="63"/>
        <v>15461880</v>
      </c>
      <c r="J238" s="268">
        <f t="shared" si="63"/>
        <v>14429520</v>
      </c>
      <c r="K238" s="268">
        <v>0</v>
      </c>
      <c r="L238" s="480"/>
    </row>
    <row r="239" spans="1:13" ht="51" x14ac:dyDescent="0.25">
      <c r="A239" s="33" t="s">
        <v>13</v>
      </c>
      <c r="B239" s="268">
        <v>0</v>
      </c>
      <c r="C239" s="268">
        <v>0</v>
      </c>
      <c r="D239" s="269">
        <v>0</v>
      </c>
      <c r="E239" s="295">
        <v>685000</v>
      </c>
      <c r="F239" s="268">
        <v>5080000</v>
      </c>
      <c r="G239" s="268">
        <v>3128000</v>
      </c>
      <c r="H239" s="268">
        <v>5856000</v>
      </c>
      <c r="I239" s="268">
        <v>73628000</v>
      </c>
      <c r="J239" s="268">
        <v>68712000</v>
      </c>
      <c r="K239" s="337">
        <v>0</v>
      </c>
      <c r="L239" s="480"/>
    </row>
    <row r="240" spans="1:13" x14ac:dyDescent="0.25">
      <c r="A240" s="35" t="s">
        <v>147</v>
      </c>
      <c r="B240" s="268"/>
      <c r="C240" s="268"/>
      <c r="D240" s="269"/>
      <c r="E240" s="295"/>
      <c r="F240" s="268"/>
      <c r="G240" s="268"/>
      <c r="H240" s="268"/>
      <c r="I240" s="268"/>
      <c r="J240" s="268"/>
      <c r="K240" s="337"/>
      <c r="L240" s="480"/>
    </row>
    <row r="241" spans="1:13" x14ac:dyDescent="0.25">
      <c r="A241" s="33" t="s">
        <v>148</v>
      </c>
      <c r="B241" s="268"/>
      <c r="C241" s="268"/>
      <c r="D241" s="269"/>
      <c r="E241" s="295"/>
      <c r="F241" s="268"/>
      <c r="G241" s="268"/>
      <c r="H241" s="268"/>
      <c r="I241" s="268"/>
      <c r="J241" s="268"/>
      <c r="K241" s="337"/>
      <c r="L241" s="480"/>
    </row>
    <row r="242" spans="1:13" x14ac:dyDescent="0.25">
      <c r="A242" s="33" t="s">
        <v>151</v>
      </c>
      <c r="B242" s="268"/>
      <c r="C242" s="268"/>
      <c r="D242" s="269"/>
      <c r="E242" s="295"/>
      <c r="F242" s="268"/>
      <c r="G242" s="268"/>
      <c r="H242" s="268"/>
      <c r="I242" s="268"/>
      <c r="J242" s="268"/>
      <c r="K242" s="337"/>
      <c r="L242" s="480"/>
    </row>
    <row r="243" spans="1:13" x14ac:dyDescent="0.25">
      <c r="A243" s="33" t="s">
        <v>149</v>
      </c>
      <c r="B243" s="268">
        <v>0</v>
      </c>
      <c r="C243" s="268">
        <v>0</v>
      </c>
      <c r="D243" s="269">
        <v>0</v>
      </c>
      <c r="E243" s="295">
        <f t="shared" ref="E243:J243" si="64">E244*0.21</f>
        <v>143850</v>
      </c>
      <c r="F243" s="268">
        <f t="shared" si="64"/>
        <v>1066800</v>
      </c>
      <c r="G243" s="268">
        <f t="shared" si="64"/>
        <v>656880</v>
      </c>
      <c r="H243" s="268">
        <f t="shared" si="64"/>
        <v>1229760</v>
      </c>
      <c r="I243" s="268">
        <f t="shared" si="64"/>
        <v>15461880</v>
      </c>
      <c r="J243" s="268">
        <f t="shared" si="64"/>
        <v>14429520</v>
      </c>
      <c r="K243" s="268">
        <v>0</v>
      </c>
      <c r="L243" s="480"/>
    </row>
    <row r="244" spans="1:13" ht="52.5" customHeight="1" thickBot="1" x14ac:dyDescent="0.3">
      <c r="A244" s="181" t="s">
        <v>150</v>
      </c>
      <c r="B244" s="268">
        <v>0</v>
      </c>
      <c r="C244" s="268">
        <v>0</v>
      </c>
      <c r="D244" s="269">
        <v>0</v>
      </c>
      <c r="E244" s="295">
        <v>685000</v>
      </c>
      <c r="F244" s="268">
        <v>5080000</v>
      </c>
      <c r="G244" s="268">
        <v>3128000</v>
      </c>
      <c r="H244" s="268">
        <v>5856000</v>
      </c>
      <c r="I244" s="268">
        <v>73628000</v>
      </c>
      <c r="J244" s="268">
        <v>68712000</v>
      </c>
      <c r="K244" s="337">
        <v>0</v>
      </c>
      <c r="L244" s="481"/>
    </row>
    <row r="245" spans="1:13" ht="21" customHeight="1" thickBot="1" x14ac:dyDescent="0.3">
      <c r="A245" s="483" t="s">
        <v>142</v>
      </c>
      <c r="B245" s="484"/>
      <c r="C245" s="484"/>
      <c r="D245" s="484"/>
      <c r="E245" s="484"/>
      <c r="F245" s="484"/>
      <c r="G245" s="484"/>
      <c r="H245" s="484"/>
      <c r="I245" s="484"/>
      <c r="J245" s="484"/>
      <c r="K245" s="484"/>
      <c r="L245" s="485"/>
    </row>
    <row r="246" spans="1:13" x14ac:dyDescent="0.25">
      <c r="A246" s="3" t="s">
        <v>7</v>
      </c>
      <c r="B246" s="294">
        <f>SUM(B247:B250)</f>
        <v>0</v>
      </c>
      <c r="C246" s="294">
        <f t="shared" ref="C246:K246" si="65">SUM(C247:C250)</f>
        <v>0</v>
      </c>
      <c r="D246" s="292">
        <f t="shared" si="65"/>
        <v>0</v>
      </c>
      <c r="E246" s="293">
        <f t="shared" si="65"/>
        <v>321134</v>
      </c>
      <c r="F246" s="294">
        <f t="shared" si="65"/>
        <v>193600</v>
      </c>
      <c r="G246" s="294">
        <f t="shared" si="65"/>
        <v>4719000</v>
      </c>
      <c r="H246" s="294">
        <f t="shared" si="65"/>
        <v>5330655</v>
      </c>
      <c r="I246" s="294">
        <f t="shared" si="65"/>
        <v>5817082.2599999998</v>
      </c>
      <c r="J246" s="294">
        <f t="shared" si="65"/>
        <v>8332946.9299999997</v>
      </c>
      <c r="K246" s="294">
        <f t="shared" si="65"/>
        <v>0</v>
      </c>
      <c r="L246" s="479" t="s">
        <v>139</v>
      </c>
      <c r="M246" s="241"/>
    </row>
    <row r="247" spans="1:13" x14ac:dyDescent="0.25">
      <c r="A247" s="1" t="s">
        <v>8</v>
      </c>
      <c r="B247" s="268">
        <v>0</v>
      </c>
      <c r="C247" s="268">
        <v>0</v>
      </c>
      <c r="D247" s="269">
        <v>0</v>
      </c>
      <c r="E247" s="295">
        <v>0</v>
      </c>
      <c r="F247" s="268">
        <v>0</v>
      </c>
      <c r="G247" s="268">
        <v>0</v>
      </c>
      <c r="H247" s="268">
        <v>0</v>
      </c>
      <c r="I247" s="268">
        <v>0</v>
      </c>
      <c r="J247" s="268">
        <v>0</v>
      </c>
      <c r="K247" s="268">
        <v>0</v>
      </c>
      <c r="L247" s="480"/>
    </row>
    <row r="248" spans="1:13" x14ac:dyDescent="0.25">
      <c r="A248" s="1" t="s">
        <v>9</v>
      </c>
      <c r="B248" s="268">
        <v>0</v>
      </c>
      <c r="C248" s="268">
        <v>0</v>
      </c>
      <c r="D248" s="269">
        <v>0</v>
      </c>
      <c r="E248" s="295">
        <v>0</v>
      </c>
      <c r="F248" s="268">
        <v>0</v>
      </c>
      <c r="G248" s="268">
        <v>0</v>
      </c>
      <c r="H248" s="268">
        <v>0</v>
      </c>
      <c r="I248" s="268">
        <v>0</v>
      </c>
      <c r="J248" s="268">
        <v>0</v>
      </c>
      <c r="K248" s="268">
        <v>0</v>
      </c>
      <c r="L248" s="480"/>
    </row>
    <row r="249" spans="1:13" ht="25.5" x14ac:dyDescent="0.25">
      <c r="A249" s="1" t="s">
        <v>10</v>
      </c>
      <c r="B249" s="268">
        <v>0</v>
      </c>
      <c r="C249" s="268">
        <v>0</v>
      </c>
      <c r="D249" s="269">
        <v>0</v>
      </c>
      <c r="E249" s="295">
        <v>0</v>
      </c>
      <c r="F249" s="268">
        <v>0</v>
      </c>
      <c r="G249" s="268">
        <v>0</v>
      </c>
      <c r="H249" s="268">
        <v>0</v>
      </c>
      <c r="I249" s="268">
        <v>0</v>
      </c>
      <c r="J249" s="268">
        <v>0</v>
      </c>
      <c r="K249" s="268">
        <v>0</v>
      </c>
      <c r="L249" s="480"/>
    </row>
    <row r="250" spans="1:13" ht="25.5" x14ac:dyDescent="0.25">
      <c r="A250" s="2" t="s">
        <v>3</v>
      </c>
      <c r="B250" s="298">
        <f>SUM(B252:B253)</f>
        <v>0</v>
      </c>
      <c r="C250" s="298">
        <f t="shared" ref="C250:K250" si="66">SUM(C252:C253)</f>
        <v>0</v>
      </c>
      <c r="D250" s="296">
        <f t="shared" si="66"/>
        <v>0</v>
      </c>
      <c r="E250" s="297">
        <f t="shared" si="66"/>
        <v>321134</v>
      </c>
      <c r="F250" s="298">
        <f t="shared" si="66"/>
        <v>193600</v>
      </c>
      <c r="G250" s="298">
        <f t="shared" si="66"/>
        <v>4719000</v>
      </c>
      <c r="H250" s="298">
        <f t="shared" si="66"/>
        <v>5330655</v>
      </c>
      <c r="I250" s="298">
        <f t="shared" si="66"/>
        <v>5817082.2599999998</v>
      </c>
      <c r="J250" s="298">
        <f t="shared" si="66"/>
        <v>8332946.9299999997</v>
      </c>
      <c r="K250" s="298">
        <f t="shared" si="66"/>
        <v>0</v>
      </c>
      <c r="L250" s="480"/>
    </row>
    <row r="251" spans="1:13" x14ac:dyDescent="0.25">
      <c r="A251" s="1" t="s">
        <v>121</v>
      </c>
      <c r="B251" s="268"/>
      <c r="C251" s="268"/>
      <c r="D251" s="269"/>
      <c r="E251" s="295"/>
      <c r="F251" s="268"/>
      <c r="G251" s="268"/>
      <c r="H251" s="268"/>
      <c r="I251" s="268"/>
      <c r="J251" s="268"/>
      <c r="K251" s="337"/>
      <c r="L251" s="480"/>
    </row>
    <row r="252" spans="1:13" x14ac:dyDescent="0.25">
      <c r="A252" s="1" t="s">
        <v>6</v>
      </c>
      <c r="B252" s="268">
        <v>0</v>
      </c>
      <c r="C252" s="268">
        <v>0</v>
      </c>
      <c r="D252" s="269">
        <v>0</v>
      </c>
      <c r="E252" s="295">
        <f>E253*0.21</f>
        <v>55734</v>
      </c>
      <c r="F252" s="268">
        <f t="shared" ref="F252:J252" si="67">F253*0.21</f>
        <v>33600</v>
      </c>
      <c r="G252" s="268">
        <f t="shared" si="67"/>
        <v>819000</v>
      </c>
      <c r="H252" s="268">
        <f t="shared" si="67"/>
        <v>925155</v>
      </c>
      <c r="I252" s="268">
        <f t="shared" si="67"/>
        <v>1009576.26</v>
      </c>
      <c r="J252" s="268">
        <f t="shared" si="67"/>
        <v>1446213.93</v>
      </c>
      <c r="K252" s="268">
        <v>0</v>
      </c>
      <c r="L252" s="480"/>
    </row>
    <row r="253" spans="1:13" ht="51" x14ac:dyDescent="0.25">
      <c r="A253" s="1" t="s">
        <v>13</v>
      </c>
      <c r="B253" s="268">
        <v>0</v>
      </c>
      <c r="C253" s="268">
        <v>0</v>
      </c>
      <c r="D253" s="269">
        <v>0</v>
      </c>
      <c r="E253" s="295">
        <v>265400</v>
      </c>
      <c r="F253" s="268">
        <v>160000</v>
      </c>
      <c r="G253" s="268">
        <v>3900000</v>
      </c>
      <c r="H253" s="268">
        <v>4405500</v>
      </c>
      <c r="I253" s="268">
        <v>4807506</v>
      </c>
      <c r="J253" s="268">
        <v>6886733</v>
      </c>
      <c r="K253" s="337">
        <v>0</v>
      </c>
      <c r="L253" s="480"/>
    </row>
    <row r="254" spans="1:13" x14ac:dyDescent="0.25">
      <c r="A254" s="35" t="s">
        <v>147</v>
      </c>
      <c r="B254" s="268"/>
      <c r="C254" s="268"/>
      <c r="D254" s="269"/>
      <c r="E254" s="295"/>
      <c r="F254" s="268"/>
      <c r="G254" s="268"/>
      <c r="H254" s="268"/>
      <c r="I254" s="268"/>
      <c r="J254" s="268"/>
      <c r="K254" s="337"/>
      <c r="L254" s="480"/>
    </row>
    <row r="255" spans="1:13" x14ac:dyDescent="0.25">
      <c r="A255" s="33" t="s">
        <v>148</v>
      </c>
      <c r="B255" s="268"/>
      <c r="C255" s="268"/>
      <c r="D255" s="269"/>
      <c r="E255" s="295"/>
      <c r="F255" s="268"/>
      <c r="G255" s="268"/>
      <c r="H255" s="268"/>
      <c r="I255" s="268"/>
      <c r="J255" s="268"/>
      <c r="K255" s="337"/>
      <c r="L255" s="480"/>
    </row>
    <row r="256" spans="1:13" x14ac:dyDescent="0.25">
      <c r="A256" s="33" t="s">
        <v>151</v>
      </c>
      <c r="B256" s="268"/>
      <c r="C256" s="268"/>
      <c r="D256" s="269"/>
      <c r="E256" s="295"/>
      <c r="F256" s="268"/>
      <c r="G256" s="268"/>
      <c r="H256" s="268"/>
      <c r="I256" s="268"/>
      <c r="J256" s="268"/>
      <c r="K256" s="337"/>
      <c r="L256" s="480"/>
    </row>
    <row r="257" spans="1:13" x14ac:dyDescent="0.25">
      <c r="A257" s="33" t="s">
        <v>149</v>
      </c>
      <c r="B257" s="268">
        <v>0</v>
      </c>
      <c r="C257" s="268">
        <v>0</v>
      </c>
      <c r="D257" s="269">
        <v>0</v>
      </c>
      <c r="E257" s="295">
        <f>E258*0.21</f>
        <v>55734</v>
      </c>
      <c r="F257" s="268">
        <f t="shared" ref="F257:J257" si="68">F258*0.21</f>
        <v>33600</v>
      </c>
      <c r="G257" s="268">
        <f t="shared" si="68"/>
        <v>819000</v>
      </c>
      <c r="H257" s="268">
        <f t="shared" si="68"/>
        <v>925155</v>
      </c>
      <c r="I257" s="268">
        <f t="shared" si="68"/>
        <v>1009576.26</v>
      </c>
      <c r="J257" s="268">
        <f t="shared" si="68"/>
        <v>1446213.93</v>
      </c>
      <c r="K257" s="268">
        <v>0</v>
      </c>
      <c r="L257" s="480"/>
    </row>
    <row r="258" spans="1:13" ht="52.5" thickBot="1" x14ac:dyDescent="0.3">
      <c r="A258" s="181" t="s">
        <v>150</v>
      </c>
      <c r="B258" s="268">
        <v>0</v>
      </c>
      <c r="C258" s="268">
        <v>0</v>
      </c>
      <c r="D258" s="269">
        <v>0</v>
      </c>
      <c r="E258" s="295">
        <v>265400</v>
      </c>
      <c r="F258" s="268">
        <v>160000</v>
      </c>
      <c r="G258" s="268">
        <v>3900000</v>
      </c>
      <c r="H258" s="268">
        <v>4405500</v>
      </c>
      <c r="I258" s="268">
        <v>4807506</v>
      </c>
      <c r="J258" s="268">
        <v>6886733</v>
      </c>
      <c r="K258" s="337">
        <v>0</v>
      </c>
      <c r="L258" s="481"/>
    </row>
    <row r="259" spans="1:13" ht="15" customHeight="1" thickBot="1" x14ac:dyDescent="0.3">
      <c r="A259" s="483" t="s">
        <v>159</v>
      </c>
      <c r="B259" s="484"/>
      <c r="C259" s="484"/>
      <c r="D259" s="484"/>
      <c r="E259" s="484"/>
      <c r="F259" s="484"/>
      <c r="G259" s="484"/>
      <c r="H259" s="484"/>
      <c r="I259" s="484"/>
      <c r="J259" s="484"/>
      <c r="K259" s="484"/>
      <c r="L259" s="485"/>
    </row>
    <row r="260" spans="1:13" x14ac:dyDescent="0.25">
      <c r="A260" s="3" t="s">
        <v>7</v>
      </c>
      <c r="B260" s="294">
        <f>SUM(B261:B264)</f>
        <v>0</v>
      </c>
      <c r="C260" s="294">
        <f t="shared" ref="C260:K260" si="69">SUM(C261:C264)</f>
        <v>0</v>
      </c>
      <c r="D260" s="292">
        <f t="shared" si="69"/>
        <v>0</v>
      </c>
      <c r="E260" s="293">
        <f t="shared" si="69"/>
        <v>0</v>
      </c>
      <c r="F260" s="294">
        <f t="shared" si="69"/>
        <v>1653000</v>
      </c>
      <c r="G260" s="294">
        <f t="shared" si="69"/>
        <v>1653000</v>
      </c>
      <c r="H260" s="294">
        <f t="shared" si="69"/>
        <v>1653000</v>
      </c>
      <c r="I260" s="294">
        <f t="shared" si="69"/>
        <v>1653000</v>
      </c>
      <c r="J260" s="294">
        <f t="shared" si="69"/>
        <v>1653000</v>
      </c>
      <c r="K260" s="43">
        <f t="shared" si="69"/>
        <v>0</v>
      </c>
      <c r="L260" s="61"/>
      <c r="M260" s="241"/>
    </row>
    <row r="261" spans="1:13" x14ac:dyDescent="0.25">
      <c r="A261" s="1" t="s">
        <v>8</v>
      </c>
      <c r="B261" s="268">
        <v>0</v>
      </c>
      <c r="C261" s="268">
        <v>0</v>
      </c>
      <c r="D261" s="269">
        <v>0</v>
      </c>
      <c r="E261" s="295">
        <v>0</v>
      </c>
      <c r="F261" s="268">
        <v>0</v>
      </c>
      <c r="G261" s="268">
        <v>0</v>
      </c>
      <c r="H261" s="268">
        <v>0</v>
      </c>
      <c r="I261" s="268">
        <v>0</v>
      </c>
      <c r="J261" s="268">
        <v>0</v>
      </c>
      <c r="K261" s="44">
        <v>0</v>
      </c>
      <c r="L261" s="4"/>
    </row>
    <row r="262" spans="1:13" x14ac:dyDescent="0.25">
      <c r="A262" s="1" t="s">
        <v>9</v>
      </c>
      <c r="B262" s="268">
        <v>0</v>
      </c>
      <c r="C262" s="268">
        <v>0</v>
      </c>
      <c r="D262" s="269">
        <v>0</v>
      </c>
      <c r="E262" s="295">
        <v>0</v>
      </c>
      <c r="F262" s="268">
        <v>0</v>
      </c>
      <c r="G262" s="268">
        <v>0</v>
      </c>
      <c r="H262" s="268">
        <v>0</v>
      </c>
      <c r="I262" s="268">
        <v>0</v>
      </c>
      <c r="J262" s="268">
        <v>0</v>
      </c>
      <c r="K262" s="44">
        <v>0</v>
      </c>
      <c r="L262" s="4"/>
    </row>
    <row r="263" spans="1:13" ht="25.5" x14ac:dyDescent="0.25">
      <c r="A263" s="1" t="s">
        <v>10</v>
      </c>
      <c r="B263" s="268">
        <v>0</v>
      </c>
      <c r="C263" s="268">
        <v>0</v>
      </c>
      <c r="D263" s="269">
        <v>0</v>
      </c>
      <c r="E263" s="295">
        <v>0</v>
      </c>
      <c r="F263" s="268">
        <v>0</v>
      </c>
      <c r="G263" s="268">
        <v>0</v>
      </c>
      <c r="H263" s="268">
        <v>0</v>
      </c>
      <c r="I263" s="268">
        <v>0</v>
      </c>
      <c r="J263" s="268">
        <v>0</v>
      </c>
      <c r="K263" s="44">
        <v>0</v>
      </c>
      <c r="L263" s="4"/>
    </row>
    <row r="264" spans="1:13" ht="25.5" x14ac:dyDescent="0.25">
      <c r="A264" s="2" t="s">
        <v>3</v>
      </c>
      <c r="B264" s="298">
        <f>SUM(B266:B267)</f>
        <v>0</v>
      </c>
      <c r="C264" s="298">
        <f t="shared" ref="C264:K264" si="70">SUM(C266:C267)</f>
        <v>0</v>
      </c>
      <c r="D264" s="296">
        <f t="shared" si="70"/>
        <v>0</v>
      </c>
      <c r="E264" s="297">
        <f t="shared" si="70"/>
        <v>0</v>
      </c>
      <c r="F264" s="298">
        <f t="shared" si="70"/>
        <v>1653000</v>
      </c>
      <c r="G264" s="298">
        <f t="shared" si="70"/>
        <v>1653000</v>
      </c>
      <c r="H264" s="298">
        <f t="shared" si="70"/>
        <v>1653000</v>
      </c>
      <c r="I264" s="298">
        <f t="shared" si="70"/>
        <v>1653000</v>
      </c>
      <c r="J264" s="298">
        <f t="shared" si="70"/>
        <v>1653000</v>
      </c>
      <c r="K264" s="45">
        <f t="shared" si="70"/>
        <v>0</v>
      </c>
      <c r="L264" s="4"/>
    </row>
    <row r="265" spans="1:13" x14ac:dyDescent="0.25">
      <c r="A265" s="1" t="s">
        <v>121</v>
      </c>
      <c r="B265" s="268"/>
      <c r="C265" s="268"/>
      <c r="D265" s="269"/>
      <c r="E265" s="295"/>
      <c r="F265" s="268"/>
      <c r="G265" s="268"/>
      <c r="H265" s="268"/>
      <c r="I265" s="268"/>
      <c r="J265" s="268"/>
      <c r="K265" s="46"/>
      <c r="L265" s="4"/>
    </row>
    <row r="266" spans="1:13" ht="63.75" x14ac:dyDescent="0.25">
      <c r="A266" s="37" t="s">
        <v>6</v>
      </c>
      <c r="B266" s="338">
        <v>0</v>
      </c>
      <c r="C266" s="338">
        <v>0</v>
      </c>
      <c r="D266" s="339">
        <v>0</v>
      </c>
      <c r="E266" s="340">
        <v>0</v>
      </c>
      <c r="F266" s="295">
        <v>247950</v>
      </c>
      <c r="G266" s="295">
        <v>247950</v>
      </c>
      <c r="H266" s="295">
        <v>247950</v>
      </c>
      <c r="I266" s="295">
        <v>247950</v>
      </c>
      <c r="J266" s="295">
        <v>247950</v>
      </c>
      <c r="K266" s="89">
        <v>0</v>
      </c>
      <c r="L266" s="257" t="s">
        <v>186</v>
      </c>
    </row>
    <row r="267" spans="1:13" ht="51" x14ac:dyDescent="0.25">
      <c r="A267" s="37" t="s">
        <v>13</v>
      </c>
      <c r="B267" s="338">
        <v>0</v>
      </c>
      <c r="C267" s="338">
        <v>0</v>
      </c>
      <c r="D267" s="339">
        <v>0</v>
      </c>
      <c r="E267" s="340">
        <v>0</v>
      </c>
      <c r="F267" s="295">
        <v>1405050</v>
      </c>
      <c r="G267" s="295">
        <v>1405050</v>
      </c>
      <c r="H267" s="295">
        <v>1405050</v>
      </c>
      <c r="I267" s="295">
        <v>1405050</v>
      </c>
      <c r="J267" s="295">
        <v>1405050</v>
      </c>
      <c r="K267" s="88">
        <v>0</v>
      </c>
      <c r="L267" s="179"/>
    </row>
    <row r="268" spans="1:13" x14ac:dyDescent="0.25">
      <c r="A268" s="35" t="s">
        <v>147</v>
      </c>
      <c r="B268" s="338"/>
      <c r="C268" s="338"/>
      <c r="D268" s="339"/>
      <c r="E268" s="340"/>
      <c r="F268" s="268"/>
      <c r="G268" s="268"/>
      <c r="H268" s="268"/>
      <c r="I268" s="268"/>
      <c r="J268" s="268"/>
      <c r="K268" s="88"/>
      <c r="L268" s="179"/>
    </row>
    <row r="269" spans="1:13" x14ac:dyDescent="0.25">
      <c r="A269" s="33" t="s">
        <v>148</v>
      </c>
      <c r="B269" s="338"/>
      <c r="C269" s="338"/>
      <c r="D269" s="339"/>
      <c r="E269" s="340"/>
      <c r="F269" s="268"/>
      <c r="G269" s="268"/>
      <c r="H269" s="268"/>
      <c r="I269" s="268"/>
      <c r="J269" s="268"/>
      <c r="K269" s="88"/>
      <c r="L269" s="179"/>
    </row>
    <row r="270" spans="1:13" x14ac:dyDescent="0.25">
      <c r="A270" s="33" t="s">
        <v>151</v>
      </c>
      <c r="B270" s="338"/>
      <c r="C270" s="338"/>
      <c r="D270" s="339"/>
      <c r="E270" s="340"/>
      <c r="F270" s="268"/>
      <c r="G270" s="268"/>
      <c r="H270" s="268"/>
      <c r="I270" s="268"/>
      <c r="J270" s="268"/>
      <c r="K270" s="88"/>
      <c r="L270" s="179"/>
    </row>
    <row r="271" spans="1:13" x14ac:dyDescent="0.25">
      <c r="A271" s="33" t="s">
        <v>149</v>
      </c>
      <c r="B271" s="338">
        <v>0</v>
      </c>
      <c r="C271" s="338">
        <v>0</v>
      </c>
      <c r="D271" s="339">
        <v>0</v>
      </c>
      <c r="E271" s="340">
        <v>0</v>
      </c>
      <c r="F271" s="295">
        <v>247950</v>
      </c>
      <c r="G271" s="295">
        <v>247950</v>
      </c>
      <c r="H271" s="295">
        <v>247950</v>
      </c>
      <c r="I271" s="295">
        <v>247950</v>
      </c>
      <c r="J271" s="295">
        <v>247950</v>
      </c>
      <c r="K271" s="89">
        <v>0</v>
      </c>
      <c r="L271" s="179"/>
    </row>
    <row r="272" spans="1:13" ht="52.5" thickBot="1" x14ac:dyDescent="0.3">
      <c r="A272" s="181" t="s">
        <v>150</v>
      </c>
      <c r="B272" s="338">
        <v>0</v>
      </c>
      <c r="C272" s="338">
        <v>0</v>
      </c>
      <c r="D272" s="339">
        <v>0</v>
      </c>
      <c r="E272" s="340">
        <v>0</v>
      </c>
      <c r="F272" s="295">
        <v>1405050</v>
      </c>
      <c r="G272" s="295">
        <v>1405050</v>
      </c>
      <c r="H272" s="295">
        <v>1405050</v>
      </c>
      <c r="I272" s="295">
        <v>1405050</v>
      </c>
      <c r="J272" s="295">
        <v>1405050</v>
      </c>
      <c r="K272" s="88">
        <v>0</v>
      </c>
      <c r="L272" s="4"/>
    </row>
    <row r="273" spans="1:16" ht="14.25" customHeight="1" thickBot="1" x14ac:dyDescent="0.3">
      <c r="A273" s="486" t="s">
        <v>164</v>
      </c>
      <c r="B273" s="487"/>
      <c r="C273" s="487"/>
      <c r="D273" s="487"/>
      <c r="E273" s="557"/>
      <c r="F273" s="487"/>
      <c r="G273" s="487"/>
      <c r="H273" s="487"/>
      <c r="I273" s="487"/>
      <c r="J273" s="487"/>
      <c r="K273" s="557"/>
      <c r="L273" s="558"/>
    </row>
    <row r="274" spans="1:16" x14ac:dyDescent="0.25">
      <c r="A274" s="32" t="s">
        <v>7</v>
      </c>
      <c r="B274" s="294">
        <f>SUM(B275:B278)</f>
        <v>0</v>
      </c>
      <c r="C274" s="294">
        <f t="shared" ref="C274:K274" si="71">SUM(C275:C278)</f>
        <v>0</v>
      </c>
      <c r="D274" s="292">
        <f t="shared" si="71"/>
        <v>0</v>
      </c>
      <c r="E274" s="293">
        <f t="shared" si="71"/>
        <v>37496481</v>
      </c>
      <c r="F274" s="294">
        <f t="shared" si="71"/>
        <v>45336913</v>
      </c>
      <c r="G274" s="294">
        <f t="shared" si="71"/>
        <v>44151654</v>
      </c>
      <c r="H274" s="294">
        <f t="shared" si="71"/>
        <v>36935949</v>
      </c>
      <c r="I274" s="294">
        <f t="shared" si="71"/>
        <v>36708082</v>
      </c>
      <c r="J274" s="294">
        <f t="shared" si="71"/>
        <v>35903844</v>
      </c>
      <c r="K274" s="294">
        <f t="shared" si="71"/>
        <v>19076554</v>
      </c>
      <c r="L274" s="479" t="s">
        <v>140</v>
      </c>
      <c r="M274" s="241"/>
      <c r="N274" s="26"/>
    </row>
    <row r="275" spans="1:16" ht="15" customHeight="1" x14ac:dyDescent="0.25">
      <c r="A275" s="33" t="s">
        <v>8</v>
      </c>
      <c r="B275" s="268">
        <v>0</v>
      </c>
      <c r="C275" s="268">
        <v>0</v>
      </c>
      <c r="D275" s="269">
        <v>0</v>
      </c>
      <c r="E275" s="295">
        <v>0</v>
      </c>
      <c r="F275" s="268">
        <v>0</v>
      </c>
      <c r="G275" s="268">
        <v>0</v>
      </c>
      <c r="H275" s="268">
        <v>0</v>
      </c>
      <c r="I275" s="268">
        <v>0</v>
      </c>
      <c r="J275" s="268">
        <v>0</v>
      </c>
      <c r="K275" s="268">
        <v>0</v>
      </c>
      <c r="L275" s="480"/>
    </row>
    <row r="276" spans="1:16" x14ac:dyDescent="0.25">
      <c r="A276" s="33" t="s">
        <v>9</v>
      </c>
      <c r="B276" s="268">
        <v>0</v>
      </c>
      <c r="C276" s="268">
        <v>0</v>
      </c>
      <c r="D276" s="269">
        <v>0</v>
      </c>
      <c r="E276" s="295">
        <v>0</v>
      </c>
      <c r="F276" s="268">
        <v>0</v>
      </c>
      <c r="G276" s="268">
        <v>0</v>
      </c>
      <c r="H276" s="268">
        <v>0</v>
      </c>
      <c r="I276" s="268">
        <v>0</v>
      </c>
      <c r="J276" s="268">
        <v>0</v>
      </c>
      <c r="K276" s="268">
        <v>0</v>
      </c>
      <c r="L276" s="480"/>
    </row>
    <row r="277" spans="1:16" ht="25.5" x14ac:dyDescent="0.25">
      <c r="A277" s="33" t="s">
        <v>10</v>
      </c>
      <c r="B277" s="268">
        <v>0</v>
      </c>
      <c r="C277" s="268">
        <v>0</v>
      </c>
      <c r="D277" s="269">
        <v>0</v>
      </c>
      <c r="E277" s="295">
        <v>0</v>
      </c>
      <c r="F277" s="268">
        <v>0</v>
      </c>
      <c r="G277" s="268">
        <v>0</v>
      </c>
      <c r="H277" s="268">
        <v>0</v>
      </c>
      <c r="I277" s="268">
        <v>0</v>
      </c>
      <c r="J277" s="268">
        <v>0</v>
      </c>
      <c r="K277" s="268">
        <v>0</v>
      </c>
      <c r="L277" s="480"/>
    </row>
    <row r="278" spans="1:16" ht="25.5" x14ac:dyDescent="0.25">
      <c r="A278" s="35" t="s">
        <v>3</v>
      </c>
      <c r="B278" s="298">
        <f>SUM(B280:B281)</f>
        <v>0</v>
      </c>
      <c r="C278" s="298">
        <f t="shared" ref="C278:K278" si="72">SUM(C280:C281)</f>
        <v>0</v>
      </c>
      <c r="D278" s="296">
        <f t="shared" si="72"/>
        <v>0</v>
      </c>
      <c r="E278" s="297">
        <f t="shared" si="72"/>
        <v>37496481</v>
      </c>
      <c r="F278" s="298">
        <f t="shared" si="72"/>
        <v>45336913</v>
      </c>
      <c r="G278" s="298">
        <f t="shared" si="72"/>
        <v>44151654</v>
      </c>
      <c r="H278" s="298">
        <f t="shared" si="72"/>
        <v>36935949</v>
      </c>
      <c r="I278" s="298">
        <f t="shared" si="72"/>
        <v>36708082</v>
      </c>
      <c r="J278" s="298">
        <f t="shared" si="72"/>
        <v>35903844</v>
      </c>
      <c r="K278" s="298">
        <f t="shared" si="72"/>
        <v>19076554</v>
      </c>
      <c r="L278" s="480"/>
    </row>
    <row r="279" spans="1:16" x14ac:dyDescent="0.25">
      <c r="A279" s="33" t="s">
        <v>121</v>
      </c>
      <c r="B279" s="325"/>
      <c r="C279" s="325"/>
      <c r="D279" s="269"/>
      <c r="E279" s="295"/>
      <c r="F279" s="268"/>
      <c r="G279" s="268"/>
      <c r="H279" s="268"/>
      <c r="I279" s="268"/>
      <c r="J279" s="268"/>
      <c r="K279" s="337"/>
      <c r="L279" s="480"/>
    </row>
    <row r="280" spans="1:16" s="38" customFormat="1" x14ac:dyDescent="0.25">
      <c r="A280" s="227" t="s">
        <v>6</v>
      </c>
      <c r="B280" s="338">
        <v>0</v>
      </c>
      <c r="C280" s="338">
        <v>0</v>
      </c>
      <c r="D280" s="341">
        <v>0</v>
      </c>
      <c r="E280" s="340">
        <v>6507654</v>
      </c>
      <c r="F280" s="338">
        <v>7868390</v>
      </c>
      <c r="G280" s="338">
        <v>7662684</v>
      </c>
      <c r="H280" s="338">
        <v>6410371</v>
      </c>
      <c r="I280" s="338">
        <v>6370824</v>
      </c>
      <c r="J280" s="338">
        <v>6231246</v>
      </c>
      <c r="K280" s="338">
        <v>3310807</v>
      </c>
      <c r="L280" s="480"/>
      <c r="M280" s="318"/>
      <c r="O280" s="28"/>
      <c r="P280" s="28"/>
    </row>
    <row r="281" spans="1:16" s="38" customFormat="1" ht="51" x14ac:dyDescent="0.25">
      <c r="A281" s="227" t="s">
        <v>13</v>
      </c>
      <c r="B281" s="338">
        <v>0</v>
      </c>
      <c r="C281" s="338">
        <v>0</v>
      </c>
      <c r="D281" s="341">
        <v>0</v>
      </c>
      <c r="E281" s="295">
        <v>30988827</v>
      </c>
      <c r="F281" s="268">
        <v>37468523</v>
      </c>
      <c r="G281" s="268">
        <v>36488970</v>
      </c>
      <c r="H281" s="268">
        <v>30525578</v>
      </c>
      <c r="I281" s="268">
        <v>30337258</v>
      </c>
      <c r="J281" s="268">
        <v>29672598</v>
      </c>
      <c r="K281" s="268">
        <v>15765747</v>
      </c>
      <c r="L281" s="480"/>
      <c r="M281" s="318"/>
      <c r="O281" s="28"/>
      <c r="P281" s="28"/>
    </row>
    <row r="282" spans="1:16" s="38" customFormat="1" x14ac:dyDescent="0.25">
      <c r="A282" s="35" t="s">
        <v>147</v>
      </c>
      <c r="B282" s="342"/>
      <c r="C282" s="343"/>
      <c r="D282" s="339"/>
      <c r="E282" s="340"/>
      <c r="F282" s="338"/>
      <c r="G282" s="338"/>
      <c r="H282" s="338"/>
      <c r="I282" s="338"/>
      <c r="J282" s="338"/>
      <c r="K282" s="338"/>
      <c r="L282" s="480"/>
      <c r="M282" s="318"/>
      <c r="O282" s="28"/>
      <c r="P282" s="28"/>
    </row>
    <row r="283" spans="1:16" s="38" customFormat="1" x14ac:dyDescent="0.25">
      <c r="A283" s="33" t="s">
        <v>148</v>
      </c>
      <c r="B283" s="268"/>
      <c r="C283" s="338"/>
      <c r="D283" s="339"/>
      <c r="E283" s="340"/>
      <c r="F283" s="338"/>
      <c r="G283" s="338"/>
      <c r="H283" s="338"/>
      <c r="I283" s="338"/>
      <c r="J283" s="338"/>
      <c r="K283" s="338"/>
      <c r="L283" s="480"/>
      <c r="M283" s="318"/>
      <c r="O283" s="28"/>
      <c r="P283" s="28"/>
    </row>
    <row r="284" spans="1:16" s="38" customFormat="1" x14ac:dyDescent="0.25">
      <c r="A284" s="33" t="s">
        <v>151</v>
      </c>
      <c r="B284" s="268"/>
      <c r="C284" s="338"/>
      <c r="D284" s="339"/>
      <c r="E284" s="340"/>
      <c r="F284" s="338"/>
      <c r="G284" s="338"/>
      <c r="H284" s="338"/>
      <c r="I284" s="338"/>
      <c r="J284" s="338"/>
      <c r="K284" s="338"/>
      <c r="L284" s="480"/>
      <c r="M284" s="318"/>
      <c r="O284" s="28"/>
      <c r="P284" s="28"/>
    </row>
    <row r="285" spans="1:16" s="38" customFormat="1" x14ac:dyDescent="0.25">
      <c r="A285" s="33" t="s">
        <v>149</v>
      </c>
      <c r="B285" s="268">
        <v>0</v>
      </c>
      <c r="C285" s="338">
        <v>0</v>
      </c>
      <c r="D285" s="339">
        <v>0</v>
      </c>
      <c r="E285" s="340">
        <f t="shared" ref="E285:K285" si="73">E286*0.21</f>
        <v>6507653.6699999999</v>
      </c>
      <c r="F285" s="338">
        <f t="shared" si="73"/>
        <v>7868389.8300000001</v>
      </c>
      <c r="G285" s="338">
        <f t="shared" si="73"/>
        <v>7662683.6999999993</v>
      </c>
      <c r="H285" s="338">
        <f t="shared" si="73"/>
        <v>6410371.3799999999</v>
      </c>
      <c r="I285" s="338">
        <f t="shared" si="73"/>
        <v>6370824.1799999997</v>
      </c>
      <c r="J285" s="338">
        <f t="shared" si="73"/>
        <v>6231245.5800000001</v>
      </c>
      <c r="K285" s="338">
        <f t="shared" si="73"/>
        <v>3310806.8699999996</v>
      </c>
      <c r="L285" s="480"/>
      <c r="M285" s="318"/>
      <c r="O285" s="28"/>
      <c r="P285" s="28"/>
    </row>
    <row r="286" spans="1:16" s="38" customFormat="1" ht="51.75" thickBot="1" x14ac:dyDescent="0.3">
      <c r="A286" s="64" t="s">
        <v>150</v>
      </c>
      <c r="B286" s="338">
        <v>0</v>
      </c>
      <c r="C286" s="338">
        <v>0</v>
      </c>
      <c r="D286" s="339">
        <v>0</v>
      </c>
      <c r="E286" s="340">
        <v>30988827</v>
      </c>
      <c r="F286" s="338">
        <v>37468523</v>
      </c>
      <c r="G286" s="338">
        <v>36488970</v>
      </c>
      <c r="H286" s="338">
        <v>30525578</v>
      </c>
      <c r="I286" s="338">
        <v>30337258</v>
      </c>
      <c r="J286" s="338">
        <v>29672598</v>
      </c>
      <c r="K286" s="338">
        <v>15765747</v>
      </c>
      <c r="L286" s="480"/>
      <c r="M286" s="318"/>
      <c r="O286" s="28"/>
      <c r="P286" s="28"/>
    </row>
    <row r="287" spans="1:16" ht="15.75" thickBot="1" x14ac:dyDescent="0.3">
      <c r="A287" s="534" t="s">
        <v>24</v>
      </c>
      <c r="B287" s="535"/>
      <c r="C287" s="535"/>
      <c r="D287" s="535"/>
      <c r="E287" s="535"/>
      <c r="F287" s="535"/>
      <c r="G287" s="535"/>
      <c r="H287" s="535"/>
      <c r="I287" s="535"/>
      <c r="J287" s="535"/>
      <c r="K287" s="535"/>
      <c r="L287" s="537"/>
    </row>
    <row r="288" spans="1:16" ht="30" customHeight="1" thickBot="1" x14ac:dyDescent="0.3">
      <c r="A288" s="483" t="s">
        <v>165</v>
      </c>
      <c r="B288" s="484"/>
      <c r="C288" s="484"/>
      <c r="D288" s="484"/>
      <c r="E288" s="484"/>
      <c r="F288" s="484"/>
      <c r="G288" s="484"/>
      <c r="H288" s="484"/>
      <c r="I288" s="484"/>
      <c r="J288" s="484"/>
      <c r="K288" s="484"/>
      <c r="L288" s="485"/>
    </row>
    <row r="289" spans="1:16" x14ac:dyDescent="0.25">
      <c r="A289" s="3" t="s">
        <v>7</v>
      </c>
      <c r="B289" s="104">
        <f>SUM(B290:B293)</f>
        <v>0</v>
      </c>
      <c r="C289" s="98">
        <f t="shared" ref="C289:K289" si="74">SUM(C290:C293)</f>
        <v>0</v>
      </c>
      <c r="D289" s="217">
        <f t="shared" si="74"/>
        <v>0</v>
      </c>
      <c r="E289" s="199">
        <f t="shared" si="74"/>
        <v>0</v>
      </c>
      <c r="F289" s="98">
        <f t="shared" si="74"/>
        <v>0</v>
      </c>
      <c r="G289" s="98">
        <f t="shared" si="74"/>
        <v>0</v>
      </c>
      <c r="H289" s="98">
        <f t="shared" si="74"/>
        <v>0</v>
      </c>
      <c r="I289" s="98">
        <f t="shared" si="74"/>
        <v>0</v>
      </c>
      <c r="J289" s="104">
        <f t="shared" si="74"/>
        <v>0</v>
      </c>
      <c r="K289" s="104">
        <f t="shared" si="74"/>
        <v>0</v>
      </c>
      <c r="L289" s="489" t="s">
        <v>93</v>
      </c>
    </row>
    <row r="290" spans="1:16" x14ac:dyDescent="0.25">
      <c r="A290" s="1" t="s">
        <v>8</v>
      </c>
      <c r="B290" s="106">
        <v>0</v>
      </c>
      <c r="C290" s="109">
        <v>0</v>
      </c>
      <c r="D290" s="228">
        <v>0</v>
      </c>
      <c r="E290" s="206">
        <v>0</v>
      </c>
      <c r="F290" s="109">
        <v>0</v>
      </c>
      <c r="G290" s="109">
        <v>0</v>
      </c>
      <c r="H290" s="109">
        <v>0</v>
      </c>
      <c r="I290" s="109">
        <v>0</v>
      </c>
      <c r="J290" s="106">
        <v>0</v>
      </c>
      <c r="K290" s="106">
        <v>0</v>
      </c>
      <c r="L290" s="490"/>
    </row>
    <row r="291" spans="1:16" x14ac:dyDescent="0.25">
      <c r="A291" s="1" t="s">
        <v>9</v>
      </c>
      <c r="B291" s="106">
        <v>0</v>
      </c>
      <c r="C291" s="109">
        <v>0</v>
      </c>
      <c r="D291" s="228">
        <v>0</v>
      </c>
      <c r="E291" s="206">
        <v>0</v>
      </c>
      <c r="F291" s="109">
        <v>0</v>
      </c>
      <c r="G291" s="109">
        <v>0</v>
      </c>
      <c r="H291" s="109">
        <v>0</v>
      </c>
      <c r="I291" s="109">
        <v>0</v>
      </c>
      <c r="J291" s="106">
        <v>0</v>
      </c>
      <c r="K291" s="106">
        <v>0</v>
      </c>
      <c r="L291" s="490"/>
    </row>
    <row r="292" spans="1:16" ht="25.5" x14ac:dyDescent="0.25">
      <c r="A292" s="1" t="s">
        <v>10</v>
      </c>
      <c r="B292" s="106">
        <v>0</v>
      </c>
      <c r="C292" s="109">
        <v>0</v>
      </c>
      <c r="D292" s="228">
        <v>0</v>
      </c>
      <c r="E292" s="206">
        <v>0</v>
      </c>
      <c r="F292" s="109">
        <v>0</v>
      </c>
      <c r="G292" s="109">
        <v>0</v>
      </c>
      <c r="H292" s="109">
        <v>0</v>
      </c>
      <c r="I292" s="109">
        <v>0</v>
      </c>
      <c r="J292" s="106">
        <v>0</v>
      </c>
      <c r="K292" s="106">
        <v>0</v>
      </c>
      <c r="L292" s="490"/>
    </row>
    <row r="293" spans="1:16" ht="25.5" x14ac:dyDescent="0.25">
      <c r="A293" s="2" t="s">
        <v>3</v>
      </c>
      <c r="B293" s="104">
        <f>SUM(B295:B296)</f>
        <v>0</v>
      </c>
      <c r="C293" s="98">
        <f t="shared" ref="C293:K293" si="75">SUM(C295:C296)</f>
        <v>0</v>
      </c>
      <c r="D293" s="217">
        <f t="shared" si="75"/>
        <v>0</v>
      </c>
      <c r="E293" s="199">
        <f t="shared" si="75"/>
        <v>0</v>
      </c>
      <c r="F293" s="98">
        <f t="shared" si="75"/>
        <v>0</v>
      </c>
      <c r="G293" s="98">
        <f t="shared" si="75"/>
        <v>0</v>
      </c>
      <c r="H293" s="98">
        <f t="shared" si="75"/>
        <v>0</v>
      </c>
      <c r="I293" s="98">
        <f t="shared" si="75"/>
        <v>0</v>
      </c>
      <c r="J293" s="104">
        <f t="shared" si="75"/>
        <v>0</v>
      </c>
      <c r="K293" s="104">
        <f t="shared" si="75"/>
        <v>0</v>
      </c>
      <c r="L293" s="490"/>
    </row>
    <row r="294" spans="1:16" x14ac:dyDescent="0.25">
      <c r="A294" s="1" t="s">
        <v>121</v>
      </c>
      <c r="B294" s="104"/>
      <c r="C294" s="98"/>
      <c r="D294" s="217"/>
      <c r="E294" s="199"/>
      <c r="F294" s="98"/>
      <c r="G294" s="98"/>
      <c r="H294" s="98"/>
      <c r="I294" s="98"/>
      <c r="J294" s="104"/>
      <c r="K294" s="105"/>
      <c r="L294" s="490"/>
    </row>
    <row r="295" spans="1:16" x14ac:dyDescent="0.25">
      <c r="A295" s="1" t="s">
        <v>6</v>
      </c>
      <c r="B295" s="106">
        <v>0</v>
      </c>
      <c r="C295" s="109">
        <v>0</v>
      </c>
      <c r="D295" s="228">
        <v>0</v>
      </c>
      <c r="E295" s="206">
        <v>0</v>
      </c>
      <c r="F295" s="109">
        <v>0</v>
      </c>
      <c r="G295" s="109">
        <v>0</v>
      </c>
      <c r="H295" s="109">
        <v>0</v>
      </c>
      <c r="I295" s="109">
        <v>0</v>
      </c>
      <c r="J295" s="106">
        <v>0</v>
      </c>
      <c r="K295" s="106">
        <v>0</v>
      </c>
      <c r="L295" s="490"/>
    </row>
    <row r="296" spans="1:16" ht="51" x14ac:dyDescent="0.25">
      <c r="A296" s="1" t="s">
        <v>13</v>
      </c>
      <c r="B296" s="106">
        <v>0</v>
      </c>
      <c r="C296" s="109">
        <v>0</v>
      </c>
      <c r="D296" s="228">
        <v>0</v>
      </c>
      <c r="E296" s="206">
        <v>0</v>
      </c>
      <c r="F296" s="109">
        <v>0</v>
      </c>
      <c r="G296" s="109">
        <v>0</v>
      </c>
      <c r="H296" s="109">
        <v>0</v>
      </c>
      <c r="I296" s="109">
        <v>0</v>
      </c>
      <c r="J296" s="106">
        <v>0</v>
      </c>
      <c r="K296" s="106">
        <v>0</v>
      </c>
      <c r="L296" s="490"/>
    </row>
    <row r="297" spans="1:16" x14ac:dyDescent="0.25">
      <c r="A297" s="35" t="s">
        <v>147</v>
      </c>
      <c r="B297" s="106"/>
      <c r="C297" s="109"/>
      <c r="D297" s="228"/>
      <c r="E297" s="206"/>
      <c r="F297" s="109"/>
      <c r="G297" s="109"/>
      <c r="H297" s="109"/>
      <c r="I297" s="109"/>
      <c r="J297" s="106"/>
      <c r="K297" s="107"/>
      <c r="L297" s="490"/>
    </row>
    <row r="298" spans="1:16" x14ac:dyDescent="0.25">
      <c r="A298" s="33" t="s">
        <v>148</v>
      </c>
      <c r="B298" s="106"/>
      <c r="C298" s="109"/>
      <c r="D298" s="228"/>
      <c r="E298" s="206"/>
      <c r="F298" s="109"/>
      <c r="G298" s="109"/>
      <c r="H298" s="109"/>
      <c r="I298" s="109"/>
      <c r="J298" s="106"/>
      <c r="K298" s="107"/>
      <c r="L298" s="490"/>
    </row>
    <row r="299" spans="1:16" x14ac:dyDescent="0.25">
      <c r="A299" s="33" t="s">
        <v>151</v>
      </c>
      <c r="B299" s="106"/>
      <c r="C299" s="109"/>
      <c r="D299" s="228"/>
      <c r="E299" s="206"/>
      <c r="F299" s="109"/>
      <c r="G299" s="109"/>
      <c r="H299" s="109"/>
      <c r="I299" s="109"/>
      <c r="J299" s="106"/>
      <c r="K299" s="107"/>
      <c r="L299" s="490"/>
    </row>
    <row r="300" spans="1:16" x14ac:dyDescent="0.25">
      <c r="A300" s="33" t="s">
        <v>149</v>
      </c>
      <c r="B300" s="106">
        <v>0</v>
      </c>
      <c r="C300" s="109">
        <v>0</v>
      </c>
      <c r="D300" s="228">
        <v>0</v>
      </c>
      <c r="E300" s="206">
        <v>0</v>
      </c>
      <c r="F300" s="109">
        <v>0</v>
      </c>
      <c r="G300" s="109">
        <v>0</v>
      </c>
      <c r="H300" s="109">
        <v>0</v>
      </c>
      <c r="I300" s="109">
        <v>0</v>
      </c>
      <c r="J300" s="106">
        <v>0</v>
      </c>
      <c r="K300" s="106">
        <v>0</v>
      </c>
      <c r="L300" s="490"/>
    </row>
    <row r="301" spans="1:16" ht="51.75" thickBot="1" x14ac:dyDescent="0.3">
      <c r="A301" s="64" t="s">
        <v>150</v>
      </c>
      <c r="B301" s="106">
        <v>0</v>
      </c>
      <c r="C301" s="109">
        <v>0</v>
      </c>
      <c r="D301" s="228">
        <v>0</v>
      </c>
      <c r="E301" s="206">
        <v>0</v>
      </c>
      <c r="F301" s="109">
        <v>0</v>
      </c>
      <c r="G301" s="109">
        <v>0</v>
      </c>
      <c r="H301" s="109">
        <v>0</v>
      </c>
      <c r="I301" s="109">
        <v>0</v>
      </c>
      <c r="J301" s="106">
        <v>0</v>
      </c>
      <c r="K301" s="106">
        <v>0</v>
      </c>
      <c r="L301" s="491"/>
    </row>
    <row r="302" spans="1:16" ht="15.75" thickBot="1" x14ac:dyDescent="0.3">
      <c r="A302" s="534" t="s">
        <v>25</v>
      </c>
      <c r="B302" s="535"/>
      <c r="C302" s="535"/>
      <c r="D302" s="535"/>
      <c r="E302" s="535"/>
      <c r="F302" s="535"/>
      <c r="G302" s="535"/>
      <c r="H302" s="535"/>
      <c r="I302" s="535"/>
      <c r="J302" s="535"/>
      <c r="K302" s="535"/>
      <c r="L302" s="537"/>
    </row>
    <row r="303" spans="1:16" ht="15.75" customHeight="1" thickBot="1" x14ac:dyDescent="0.3">
      <c r="A303" s="483" t="s">
        <v>26</v>
      </c>
      <c r="B303" s="484"/>
      <c r="C303" s="484"/>
      <c r="D303" s="484"/>
      <c r="E303" s="484"/>
      <c r="F303" s="484"/>
      <c r="G303" s="484"/>
      <c r="H303" s="484"/>
      <c r="I303" s="484"/>
      <c r="J303" s="484"/>
      <c r="K303" s="484"/>
      <c r="L303" s="485"/>
    </row>
    <row r="304" spans="1:16" x14ac:dyDescent="0.25">
      <c r="A304" s="3" t="s">
        <v>7</v>
      </c>
      <c r="B304" s="104">
        <f>SUM(B305:B308)</f>
        <v>0</v>
      </c>
      <c r="C304" s="98">
        <f t="shared" ref="C304:K304" si="76">SUM(C305:C308)</f>
        <v>5000000</v>
      </c>
      <c r="D304" s="217">
        <f t="shared" si="76"/>
        <v>10000000</v>
      </c>
      <c r="E304" s="199">
        <f t="shared" si="76"/>
        <v>0</v>
      </c>
      <c r="F304" s="98">
        <f t="shared" si="76"/>
        <v>0</v>
      </c>
      <c r="G304" s="98">
        <f t="shared" si="76"/>
        <v>0</v>
      </c>
      <c r="H304" s="98">
        <f t="shared" si="76"/>
        <v>0</v>
      </c>
      <c r="I304" s="104">
        <f t="shared" si="76"/>
        <v>0</v>
      </c>
      <c r="J304" s="104">
        <f t="shared" si="76"/>
        <v>0</v>
      </c>
      <c r="K304" s="104">
        <f t="shared" si="76"/>
        <v>0</v>
      </c>
      <c r="L304" s="489" t="s">
        <v>197</v>
      </c>
      <c r="N304" s="26"/>
      <c r="O304" s="67"/>
      <c r="P304" s="53"/>
    </row>
    <row r="305" spans="1:16" x14ac:dyDescent="0.25">
      <c r="A305" s="1" t="s">
        <v>8</v>
      </c>
      <c r="B305" s="73">
        <v>0</v>
      </c>
      <c r="C305" s="100">
        <v>0</v>
      </c>
      <c r="D305" s="218">
        <v>0</v>
      </c>
      <c r="E305" s="200">
        <v>0</v>
      </c>
      <c r="F305" s="231">
        <v>0</v>
      </c>
      <c r="G305" s="231">
        <v>0</v>
      </c>
      <c r="H305" s="231">
        <v>0</v>
      </c>
      <c r="I305" s="145">
        <v>0</v>
      </c>
      <c r="J305" s="145">
        <v>0</v>
      </c>
      <c r="K305" s="73">
        <v>0</v>
      </c>
      <c r="L305" s="490"/>
    </row>
    <row r="306" spans="1:16" x14ac:dyDescent="0.25">
      <c r="A306" s="1" t="s">
        <v>157</v>
      </c>
      <c r="B306" s="208">
        <v>0</v>
      </c>
      <c r="C306" s="100">
        <v>5000000</v>
      </c>
      <c r="D306" s="344">
        <v>10000000</v>
      </c>
      <c r="E306" s="229">
        <v>0</v>
      </c>
      <c r="F306" s="100">
        <v>0</v>
      </c>
      <c r="G306" s="100">
        <v>0</v>
      </c>
      <c r="H306" s="100">
        <v>0</v>
      </c>
      <c r="I306" s="73">
        <v>0</v>
      </c>
      <c r="J306" s="73">
        <v>0</v>
      </c>
      <c r="K306" s="204">
        <v>0</v>
      </c>
      <c r="L306" s="490"/>
    </row>
    <row r="307" spans="1:16" ht="25.5" x14ac:dyDescent="0.25">
      <c r="A307" s="1" t="s">
        <v>10</v>
      </c>
      <c r="B307" s="73">
        <v>0</v>
      </c>
      <c r="C307" s="100">
        <v>0</v>
      </c>
      <c r="D307" s="218">
        <v>0</v>
      </c>
      <c r="E307" s="229">
        <v>0</v>
      </c>
      <c r="F307" s="100">
        <v>0</v>
      </c>
      <c r="G307" s="100">
        <v>0</v>
      </c>
      <c r="H307" s="100">
        <v>0</v>
      </c>
      <c r="I307" s="73">
        <v>0</v>
      </c>
      <c r="J307" s="73">
        <v>0</v>
      </c>
      <c r="K307" s="204">
        <v>0</v>
      </c>
      <c r="L307" s="490"/>
    </row>
    <row r="308" spans="1:16" ht="25.5" x14ac:dyDescent="0.25">
      <c r="A308" s="2" t="s">
        <v>3</v>
      </c>
      <c r="B308" s="75">
        <f>SUM(B310:B311)</f>
        <v>0</v>
      </c>
      <c r="C308" s="102">
        <f t="shared" ref="C308:K308" si="77">SUM(C310:C311)</f>
        <v>0</v>
      </c>
      <c r="D308" s="219">
        <f t="shared" si="77"/>
        <v>0</v>
      </c>
      <c r="E308" s="230">
        <f t="shared" si="77"/>
        <v>0</v>
      </c>
      <c r="F308" s="102">
        <f t="shared" si="77"/>
        <v>0</v>
      </c>
      <c r="G308" s="102">
        <f t="shared" si="77"/>
        <v>0</v>
      </c>
      <c r="H308" s="102">
        <f t="shared" si="77"/>
        <v>0</v>
      </c>
      <c r="I308" s="75">
        <f t="shared" si="77"/>
        <v>0</v>
      </c>
      <c r="J308" s="75">
        <f t="shared" si="77"/>
        <v>0</v>
      </c>
      <c r="K308" s="205">
        <f t="shared" si="77"/>
        <v>0</v>
      </c>
      <c r="L308" s="490"/>
    </row>
    <row r="309" spans="1:16" x14ac:dyDescent="0.25">
      <c r="A309" s="1" t="s">
        <v>121</v>
      </c>
      <c r="B309" s="73"/>
      <c r="C309" s="100"/>
      <c r="D309" s="218"/>
      <c r="E309" s="229"/>
      <c r="F309" s="100"/>
      <c r="G309" s="100"/>
      <c r="H309" s="100"/>
      <c r="I309" s="73"/>
      <c r="J309" s="73"/>
      <c r="K309" s="210"/>
      <c r="L309" s="490"/>
    </row>
    <row r="310" spans="1:16" x14ac:dyDescent="0.25">
      <c r="A310" s="1" t="s">
        <v>6</v>
      </c>
      <c r="B310" s="73">
        <v>0</v>
      </c>
      <c r="C310" s="100">
        <v>0</v>
      </c>
      <c r="D310" s="218">
        <v>0</v>
      </c>
      <c r="E310" s="200">
        <v>0</v>
      </c>
      <c r="F310" s="109">
        <v>0</v>
      </c>
      <c r="G310" s="109">
        <v>0</v>
      </c>
      <c r="H310" s="109">
        <v>0</v>
      </c>
      <c r="I310" s="106">
        <v>0</v>
      </c>
      <c r="J310" s="106">
        <v>0</v>
      </c>
      <c r="K310" s="73">
        <v>0</v>
      </c>
      <c r="L310" s="490"/>
    </row>
    <row r="311" spans="1:16" ht="51" x14ac:dyDescent="0.25">
      <c r="A311" s="1" t="s">
        <v>13</v>
      </c>
      <c r="B311" s="73">
        <v>0</v>
      </c>
      <c r="C311" s="100">
        <v>0</v>
      </c>
      <c r="D311" s="218">
        <v>0</v>
      </c>
      <c r="E311" s="200">
        <v>0</v>
      </c>
      <c r="F311" s="100">
        <v>0</v>
      </c>
      <c r="G311" s="100">
        <v>0</v>
      </c>
      <c r="H311" s="100">
        <v>0</v>
      </c>
      <c r="I311" s="73">
        <v>0</v>
      </c>
      <c r="J311" s="73">
        <v>0</v>
      </c>
      <c r="K311" s="73">
        <v>0</v>
      </c>
      <c r="L311" s="490"/>
    </row>
    <row r="312" spans="1:16" x14ac:dyDescent="0.25">
      <c r="A312" s="35" t="s">
        <v>147</v>
      </c>
      <c r="B312" s="73"/>
      <c r="C312" s="100"/>
      <c r="D312" s="218"/>
      <c r="E312" s="200"/>
      <c r="F312" s="100"/>
      <c r="G312" s="100"/>
      <c r="H312" s="100"/>
      <c r="I312" s="73"/>
      <c r="J312" s="73"/>
      <c r="K312" s="74"/>
      <c r="L312" s="490"/>
    </row>
    <row r="313" spans="1:16" x14ac:dyDescent="0.25">
      <c r="A313" s="33" t="s">
        <v>148</v>
      </c>
      <c r="B313" s="73"/>
      <c r="C313" s="100"/>
      <c r="D313" s="218"/>
      <c r="E313" s="200"/>
      <c r="F313" s="100"/>
      <c r="G313" s="100"/>
      <c r="H313" s="100"/>
      <c r="I313" s="73"/>
      <c r="J313" s="73"/>
      <c r="K313" s="74"/>
      <c r="L313" s="490"/>
    </row>
    <row r="314" spans="1:16" x14ac:dyDescent="0.25">
      <c r="A314" s="33" t="s">
        <v>151</v>
      </c>
      <c r="B314" s="73"/>
      <c r="C314" s="100"/>
      <c r="D314" s="218"/>
      <c r="E314" s="200"/>
      <c r="F314" s="100"/>
      <c r="G314" s="100"/>
      <c r="H314" s="100"/>
      <c r="I314" s="73"/>
      <c r="J314" s="73"/>
      <c r="K314" s="74"/>
      <c r="L314" s="490"/>
    </row>
    <row r="315" spans="1:16" x14ac:dyDescent="0.25">
      <c r="A315" s="33" t="s">
        <v>149</v>
      </c>
      <c r="B315" s="73">
        <v>0</v>
      </c>
      <c r="C315" s="100">
        <v>0</v>
      </c>
      <c r="D315" s="218">
        <v>0</v>
      </c>
      <c r="E315" s="200">
        <v>0</v>
      </c>
      <c r="F315" s="100">
        <v>0</v>
      </c>
      <c r="G315" s="100">
        <v>0</v>
      </c>
      <c r="H315" s="100">
        <v>0</v>
      </c>
      <c r="I315" s="73">
        <v>0</v>
      </c>
      <c r="J315" s="73">
        <v>0</v>
      </c>
      <c r="K315" s="73">
        <v>0</v>
      </c>
      <c r="L315" s="490"/>
    </row>
    <row r="316" spans="1:16" ht="51.75" thickBot="1" x14ac:dyDescent="0.3">
      <c r="A316" s="64" t="s">
        <v>150</v>
      </c>
      <c r="B316" s="73">
        <v>0</v>
      </c>
      <c r="C316" s="100">
        <v>0</v>
      </c>
      <c r="D316" s="218">
        <v>0</v>
      </c>
      <c r="E316" s="200">
        <v>0</v>
      </c>
      <c r="F316" s="100">
        <v>0</v>
      </c>
      <c r="G316" s="100">
        <v>0</v>
      </c>
      <c r="H316" s="100">
        <v>0</v>
      </c>
      <c r="I316" s="73">
        <v>0</v>
      </c>
      <c r="J316" s="73">
        <v>0</v>
      </c>
      <c r="K316" s="73">
        <v>0</v>
      </c>
      <c r="L316" s="491"/>
    </row>
    <row r="317" spans="1:16" ht="15" customHeight="1" thickBot="1" x14ac:dyDescent="0.3">
      <c r="A317" s="483" t="s">
        <v>128</v>
      </c>
      <c r="B317" s="484"/>
      <c r="C317" s="484"/>
      <c r="D317" s="484"/>
      <c r="E317" s="484"/>
      <c r="F317" s="484"/>
      <c r="G317" s="484"/>
      <c r="H317" s="484"/>
      <c r="I317" s="484"/>
      <c r="J317" s="484"/>
      <c r="K317" s="484"/>
      <c r="L317" s="485"/>
    </row>
    <row r="318" spans="1:16" x14ac:dyDescent="0.25">
      <c r="A318" s="3" t="s">
        <v>7</v>
      </c>
      <c r="B318" s="98">
        <f>SUM(B319:B322)</f>
        <v>407000</v>
      </c>
      <c r="C318" s="98">
        <f t="shared" ref="C318:K318" si="78">SUM(C319:C322)</f>
        <v>1050000</v>
      </c>
      <c r="D318" s="217">
        <f t="shared" si="78"/>
        <v>1050000</v>
      </c>
      <c r="E318" s="199">
        <f t="shared" si="78"/>
        <v>0</v>
      </c>
      <c r="F318" s="98">
        <f t="shared" si="78"/>
        <v>0</v>
      </c>
      <c r="G318" s="98">
        <f t="shared" si="78"/>
        <v>0</v>
      </c>
      <c r="H318" s="104">
        <f t="shared" si="78"/>
        <v>0</v>
      </c>
      <c r="I318" s="104">
        <f t="shared" si="78"/>
        <v>0</v>
      </c>
      <c r="J318" s="104">
        <f t="shared" si="78"/>
        <v>0</v>
      </c>
      <c r="K318" s="104">
        <f t="shared" si="78"/>
        <v>0</v>
      </c>
      <c r="L318" s="489" t="s">
        <v>196</v>
      </c>
      <c r="N318" s="26"/>
      <c r="O318" s="67"/>
      <c r="P318" s="133"/>
    </row>
    <row r="319" spans="1:16" x14ac:dyDescent="0.25">
      <c r="A319" s="1" t="s">
        <v>8</v>
      </c>
      <c r="B319" s="100">
        <v>0</v>
      </c>
      <c r="C319" s="100">
        <v>0</v>
      </c>
      <c r="D319" s="218">
        <v>0</v>
      </c>
      <c r="E319" s="200">
        <v>0</v>
      </c>
      <c r="F319" s="100">
        <v>0</v>
      </c>
      <c r="G319" s="100">
        <v>0</v>
      </c>
      <c r="H319" s="73">
        <v>0</v>
      </c>
      <c r="I319" s="73">
        <v>0</v>
      </c>
      <c r="J319" s="73">
        <v>0</v>
      </c>
      <c r="K319" s="73">
        <v>0</v>
      </c>
      <c r="L319" s="490"/>
      <c r="O319" s="134"/>
      <c r="P319" s="103"/>
    </row>
    <row r="320" spans="1:16" x14ac:dyDescent="0.25">
      <c r="A320" s="1" t="s">
        <v>157</v>
      </c>
      <c r="B320" s="100">
        <v>407000</v>
      </c>
      <c r="C320" s="100">
        <v>1050000</v>
      </c>
      <c r="D320" s="218">
        <v>1050000</v>
      </c>
      <c r="E320" s="200">
        <v>0</v>
      </c>
      <c r="F320" s="100">
        <v>0</v>
      </c>
      <c r="G320" s="100">
        <v>0</v>
      </c>
      <c r="H320" s="73">
        <v>0</v>
      </c>
      <c r="I320" s="73">
        <v>0</v>
      </c>
      <c r="J320" s="73">
        <v>0</v>
      </c>
      <c r="K320" s="73">
        <v>0</v>
      </c>
      <c r="L320" s="556"/>
      <c r="O320" s="134"/>
      <c r="P320" s="103"/>
    </row>
    <row r="321" spans="1:16" ht="25.5" x14ac:dyDescent="0.25">
      <c r="A321" s="1" t="s">
        <v>10</v>
      </c>
      <c r="B321" s="100">
        <v>0</v>
      </c>
      <c r="C321" s="100">
        <v>0</v>
      </c>
      <c r="D321" s="218">
        <v>0</v>
      </c>
      <c r="E321" s="200">
        <v>0</v>
      </c>
      <c r="F321" s="100">
        <v>0</v>
      </c>
      <c r="G321" s="100">
        <v>0</v>
      </c>
      <c r="H321" s="73">
        <v>0</v>
      </c>
      <c r="I321" s="73">
        <v>0</v>
      </c>
      <c r="J321" s="73">
        <v>0</v>
      </c>
      <c r="K321" s="73">
        <v>0</v>
      </c>
      <c r="L321" s="556"/>
      <c r="O321" s="134"/>
      <c r="P321" s="103"/>
    </row>
    <row r="322" spans="1:16" ht="25.5" x14ac:dyDescent="0.25">
      <c r="A322" s="2" t="s">
        <v>3</v>
      </c>
      <c r="B322" s="100">
        <f>SUM(B324:B325)</f>
        <v>0</v>
      </c>
      <c r="C322" s="100">
        <f t="shared" ref="C322:K322" si="79">SUM(C324:C325)</f>
        <v>0</v>
      </c>
      <c r="D322" s="218">
        <f t="shared" si="79"/>
        <v>0</v>
      </c>
      <c r="E322" s="200">
        <f t="shared" si="79"/>
        <v>0</v>
      </c>
      <c r="F322" s="100">
        <f t="shared" si="79"/>
        <v>0</v>
      </c>
      <c r="G322" s="100">
        <f t="shared" si="79"/>
        <v>0</v>
      </c>
      <c r="H322" s="73">
        <f t="shared" si="79"/>
        <v>0</v>
      </c>
      <c r="I322" s="73">
        <f t="shared" si="79"/>
        <v>0</v>
      </c>
      <c r="J322" s="73">
        <f t="shared" si="79"/>
        <v>0</v>
      </c>
      <c r="K322" s="73">
        <f t="shared" si="79"/>
        <v>0</v>
      </c>
      <c r="L322" s="490"/>
      <c r="O322" s="134"/>
      <c r="P322" s="103"/>
    </row>
    <row r="323" spans="1:16" x14ac:dyDescent="0.25">
      <c r="A323" s="1" t="s">
        <v>121</v>
      </c>
      <c r="B323" s="100"/>
      <c r="C323" s="100"/>
      <c r="D323" s="218"/>
      <c r="E323" s="200"/>
      <c r="F323" s="100"/>
      <c r="G323" s="100"/>
      <c r="H323" s="73"/>
      <c r="I323" s="73"/>
      <c r="J323" s="73"/>
      <c r="K323" s="74"/>
      <c r="L323" s="490"/>
      <c r="O323" s="134"/>
      <c r="P323" s="103"/>
    </row>
    <row r="324" spans="1:16" x14ac:dyDescent="0.25">
      <c r="A324" s="1" t="s">
        <v>6</v>
      </c>
      <c r="B324" s="100">
        <v>0</v>
      </c>
      <c r="C324" s="100">
        <v>0</v>
      </c>
      <c r="D324" s="218">
        <v>0</v>
      </c>
      <c r="E324" s="200">
        <v>0</v>
      </c>
      <c r="F324" s="100">
        <v>0</v>
      </c>
      <c r="G324" s="100">
        <v>0</v>
      </c>
      <c r="H324" s="73">
        <v>0</v>
      </c>
      <c r="I324" s="73">
        <v>0</v>
      </c>
      <c r="J324" s="73">
        <v>0</v>
      </c>
      <c r="K324" s="73">
        <v>0</v>
      </c>
      <c r="L324" s="556"/>
      <c r="O324" s="134"/>
      <c r="P324" s="103"/>
    </row>
    <row r="325" spans="1:16" ht="51" x14ac:dyDescent="0.25">
      <c r="A325" s="144" t="s">
        <v>13</v>
      </c>
      <c r="B325" s="100">
        <v>0</v>
      </c>
      <c r="C325" s="100">
        <v>0</v>
      </c>
      <c r="D325" s="218">
        <v>0</v>
      </c>
      <c r="E325" s="200">
        <v>0</v>
      </c>
      <c r="F325" s="100">
        <v>0</v>
      </c>
      <c r="G325" s="100">
        <v>0</v>
      </c>
      <c r="H325" s="73">
        <v>0</v>
      </c>
      <c r="I325" s="73">
        <v>0</v>
      </c>
      <c r="J325" s="73">
        <v>0</v>
      </c>
      <c r="K325" s="73">
        <v>0</v>
      </c>
      <c r="L325" s="556"/>
      <c r="O325" s="134"/>
      <c r="P325" s="103"/>
    </row>
    <row r="326" spans="1:16" x14ac:dyDescent="0.25">
      <c r="A326" s="35" t="s">
        <v>147</v>
      </c>
      <c r="B326" s="231"/>
      <c r="C326" s="231"/>
      <c r="D326" s="232"/>
      <c r="E326" s="233"/>
      <c r="F326" s="231"/>
      <c r="G326" s="231"/>
      <c r="H326" s="145"/>
      <c r="I326" s="145"/>
      <c r="J326" s="145"/>
      <c r="K326" s="146"/>
      <c r="L326" s="490"/>
      <c r="O326" s="134"/>
      <c r="P326" s="103"/>
    </row>
    <row r="327" spans="1:16" x14ac:dyDescent="0.25">
      <c r="A327" s="33" t="s">
        <v>148</v>
      </c>
      <c r="B327" s="231"/>
      <c r="C327" s="231"/>
      <c r="D327" s="232"/>
      <c r="E327" s="233"/>
      <c r="F327" s="231"/>
      <c r="G327" s="231"/>
      <c r="H327" s="145"/>
      <c r="I327" s="145"/>
      <c r="J327" s="145"/>
      <c r="K327" s="146"/>
      <c r="L327" s="490"/>
      <c r="O327" s="134"/>
      <c r="P327" s="103"/>
    </row>
    <row r="328" spans="1:16" x14ac:dyDescent="0.25">
      <c r="A328" s="33" t="s">
        <v>151</v>
      </c>
      <c r="B328" s="231"/>
      <c r="C328" s="231"/>
      <c r="D328" s="232"/>
      <c r="E328" s="233"/>
      <c r="F328" s="231"/>
      <c r="G328" s="231"/>
      <c r="H328" s="145"/>
      <c r="I328" s="145"/>
      <c r="J328" s="145"/>
      <c r="K328" s="146"/>
      <c r="L328" s="490"/>
      <c r="O328" s="134"/>
      <c r="P328" s="103"/>
    </row>
    <row r="329" spans="1:16" x14ac:dyDescent="0.25">
      <c r="A329" s="33" t="s">
        <v>149</v>
      </c>
      <c r="B329" s="100">
        <v>0</v>
      </c>
      <c r="C329" s="100">
        <v>0</v>
      </c>
      <c r="D329" s="218">
        <v>0</v>
      </c>
      <c r="E329" s="200">
        <v>0</v>
      </c>
      <c r="F329" s="100">
        <v>0</v>
      </c>
      <c r="G329" s="100">
        <v>0</v>
      </c>
      <c r="H329" s="73">
        <v>0</v>
      </c>
      <c r="I329" s="73">
        <v>0</v>
      </c>
      <c r="J329" s="73">
        <v>0</v>
      </c>
      <c r="K329" s="73">
        <v>0</v>
      </c>
      <c r="L329" s="490"/>
      <c r="O329" s="134"/>
      <c r="P329" s="103"/>
    </row>
    <row r="330" spans="1:16" ht="111.95" customHeight="1" thickBot="1" x14ac:dyDescent="0.3">
      <c r="A330" s="64" t="s">
        <v>150</v>
      </c>
      <c r="B330" s="100">
        <v>0</v>
      </c>
      <c r="C330" s="100">
        <v>0</v>
      </c>
      <c r="D330" s="218">
        <v>0</v>
      </c>
      <c r="E330" s="200">
        <v>0</v>
      </c>
      <c r="F330" s="100">
        <v>0</v>
      </c>
      <c r="G330" s="100">
        <v>0</v>
      </c>
      <c r="H330" s="73">
        <v>0</v>
      </c>
      <c r="I330" s="73">
        <v>0</v>
      </c>
      <c r="J330" s="73">
        <v>0</v>
      </c>
      <c r="K330" s="73">
        <v>0</v>
      </c>
      <c r="L330" s="490"/>
      <c r="O330" s="134"/>
      <c r="P330" s="103"/>
    </row>
    <row r="331" spans="1:16" ht="15.75" customHeight="1" thickBot="1" x14ac:dyDescent="0.3">
      <c r="A331" s="483" t="s">
        <v>27</v>
      </c>
      <c r="B331" s="484"/>
      <c r="C331" s="484"/>
      <c r="D331" s="484"/>
      <c r="E331" s="484"/>
      <c r="F331" s="484"/>
      <c r="G331" s="484"/>
      <c r="H331" s="484"/>
      <c r="I331" s="484"/>
      <c r="J331" s="484"/>
      <c r="K331" s="484"/>
      <c r="L331" s="485"/>
      <c r="O331" s="134"/>
      <c r="P331" s="103"/>
    </row>
    <row r="332" spans="1:16" x14ac:dyDescent="0.25">
      <c r="A332" s="3" t="s">
        <v>7</v>
      </c>
      <c r="B332" s="104">
        <f t="shared" ref="B332:C332" si="80">SUM(B333:B336)</f>
        <v>0</v>
      </c>
      <c r="C332" s="98">
        <f t="shared" si="80"/>
        <v>0</v>
      </c>
      <c r="D332" s="217">
        <f t="shared" ref="D332" si="81">SUM(D333:D336)</f>
        <v>0</v>
      </c>
      <c r="E332" s="199">
        <f t="shared" ref="E332" si="82">SUM(E333:E336)</f>
        <v>0</v>
      </c>
      <c r="F332" s="98">
        <f t="shared" ref="F332" si="83">SUM(F333:F336)</f>
        <v>0</v>
      </c>
      <c r="G332" s="98">
        <f t="shared" ref="G332" si="84">SUM(G333:G336)</f>
        <v>0</v>
      </c>
      <c r="H332" s="98">
        <f t="shared" ref="H332" si="85">SUM(H333:H336)</f>
        <v>0</v>
      </c>
      <c r="I332" s="104">
        <f t="shared" ref="I332" si="86">SUM(I333:I336)</f>
        <v>0</v>
      </c>
      <c r="J332" s="104">
        <f t="shared" ref="J332" si="87">SUM(J333:J336)</f>
        <v>0</v>
      </c>
      <c r="K332" s="104">
        <f t="shared" ref="K332" si="88">SUM(K333:K336)</f>
        <v>0</v>
      </c>
      <c r="L332" s="508" t="s">
        <v>106</v>
      </c>
      <c r="O332" s="67"/>
      <c r="P332" s="103"/>
    </row>
    <row r="333" spans="1:16" x14ac:dyDescent="0.25">
      <c r="A333" s="1" t="s">
        <v>8</v>
      </c>
      <c r="B333" s="106">
        <v>0</v>
      </c>
      <c r="C333" s="109">
        <v>0</v>
      </c>
      <c r="D333" s="228">
        <v>0</v>
      </c>
      <c r="E333" s="206">
        <v>0</v>
      </c>
      <c r="F333" s="109">
        <v>0</v>
      </c>
      <c r="G333" s="109">
        <v>0</v>
      </c>
      <c r="H333" s="109">
        <v>0</v>
      </c>
      <c r="I333" s="106">
        <v>0</v>
      </c>
      <c r="J333" s="106">
        <v>0</v>
      </c>
      <c r="K333" s="106">
        <v>0</v>
      </c>
      <c r="L333" s="509"/>
    </row>
    <row r="334" spans="1:16" x14ac:dyDescent="0.25">
      <c r="A334" s="1" t="s">
        <v>9</v>
      </c>
      <c r="B334" s="106">
        <v>0</v>
      </c>
      <c r="C334" s="109">
        <v>0</v>
      </c>
      <c r="D334" s="228">
        <v>0</v>
      </c>
      <c r="E334" s="206">
        <v>0</v>
      </c>
      <c r="F334" s="109">
        <v>0</v>
      </c>
      <c r="G334" s="109">
        <v>0</v>
      </c>
      <c r="H334" s="109">
        <v>0</v>
      </c>
      <c r="I334" s="106">
        <v>0</v>
      </c>
      <c r="J334" s="106">
        <v>0</v>
      </c>
      <c r="K334" s="106">
        <v>0</v>
      </c>
      <c r="L334" s="509"/>
    </row>
    <row r="335" spans="1:16" ht="25.5" customHeight="1" x14ac:dyDescent="0.25">
      <c r="A335" s="1" t="s">
        <v>10</v>
      </c>
      <c r="B335" s="106">
        <v>0</v>
      </c>
      <c r="C335" s="109">
        <v>0</v>
      </c>
      <c r="D335" s="228">
        <v>0</v>
      </c>
      <c r="E335" s="206">
        <v>0</v>
      </c>
      <c r="F335" s="109">
        <v>0</v>
      </c>
      <c r="G335" s="109">
        <v>0</v>
      </c>
      <c r="H335" s="109">
        <v>0</v>
      </c>
      <c r="I335" s="106">
        <v>0</v>
      </c>
      <c r="J335" s="106">
        <v>0</v>
      </c>
      <c r="K335" s="106">
        <v>0</v>
      </c>
      <c r="L335" s="509"/>
    </row>
    <row r="336" spans="1:16" ht="25.5" x14ac:dyDescent="0.25">
      <c r="A336" s="2" t="s">
        <v>3</v>
      </c>
      <c r="B336" s="104">
        <f>SUM(B338:B339)</f>
        <v>0</v>
      </c>
      <c r="C336" s="98">
        <f t="shared" ref="C336:K336" si="89">SUM(C338:C339)</f>
        <v>0</v>
      </c>
      <c r="D336" s="217">
        <f t="shared" si="89"/>
        <v>0</v>
      </c>
      <c r="E336" s="199">
        <f t="shared" si="89"/>
        <v>0</v>
      </c>
      <c r="F336" s="98">
        <f t="shared" si="89"/>
        <v>0</v>
      </c>
      <c r="G336" s="98">
        <f t="shared" si="89"/>
        <v>0</v>
      </c>
      <c r="H336" s="98">
        <f t="shared" si="89"/>
        <v>0</v>
      </c>
      <c r="I336" s="104">
        <f t="shared" si="89"/>
        <v>0</v>
      </c>
      <c r="J336" s="104">
        <f t="shared" si="89"/>
        <v>0</v>
      </c>
      <c r="K336" s="104">
        <f t="shared" si="89"/>
        <v>0</v>
      </c>
      <c r="L336" s="509"/>
    </row>
    <row r="337" spans="1:16" x14ac:dyDescent="0.25">
      <c r="A337" s="1" t="s">
        <v>121</v>
      </c>
      <c r="B337" s="104"/>
      <c r="C337" s="98"/>
      <c r="D337" s="217"/>
      <c r="E337" s="199"/>
      <c r="F337" s="98"/>
      <c r="G337" s="98"/>
      <c r="H337" s="98"/>
      <c r="I337" s="104"/>
      <c r="J337" s="104"/>
      <c r="K337" s="105"/>
      <c r="L337" s="509"/>
    </row>
    <row r="338" spans="1:16" x14ac:dyDescent="0.25">
      <c r="A338" s="1" t="s">
        <v>6</v>
      </c>
      <c r="B338" s="106">
        <v>0</v>
      </c>
      <c r="C338" s="109">
        <v>0</v>
      </c>
      <c r="D338" s="228">
        <v>0</v>
      </c>
      <c r="E338" s="206">
        <v>0</v>
      </c>
      <c r="F338" s="109">
        <v>0</v>
      </c>
      <c r="G338" s="109">
        <v>0</v>
      </c>
      <c r="H338" s="109">
        <v>0</v>
      </c>
      <c r="I338" s="106">
        <v>0</v>
      </c>
      <c r="J338" s="106">
        <v>0</v>
      </c>
      <c r="K338" s="106">
        <v>0</v>
      </c>
      <c r="L338" s="509"/>
    </row>
    <row r="339" spans="1:16" ht="51" x14ac:dyDescent="0.25">
      <c r="A339" s="144" t="s">
        <v>13</v>
      </c>
      <c r="B339" s="106">
        <v>0</v>
      </c>
      <c r="C339" s="109">
        <v>0</v>
      </c>
      <c r="D339" s="228">
        <v>0</v>
      </c>
      <c r="E339" s="206">
        <v>0</v>
      </c>
      <c r="F339" s="109">
        <v>0</v>
      </c>
      <c r="G339" s="109">
        <v>0</v>
      </c>
      <c r="H339" s="109">
        <v>0</v>
      </c>
      <c r="I339" s="106">
        <v>0</v>
      </c>
      <c r="J339" s="106">
        <v>0</v>
      </c>
      <c r="K339" s="106">
        <v>0</v>
      </c>
      <c r="L339" s="510"/>
    </row>
    <row r="340" spans="1:16" x14ac:dyDescent="0.25">
      <c r="A340" s="35" t="s">
        <v>147</v>
      </c>
      <c r="B340" s="106"/>
      <c r="C340" s="109"/>
      <c r="D340" s="228"/>
      <c r="E340" s="206"/>
      <c r="F340" s="109"/>
      <c r="G340" s="109"/>
      <c r="H340" s="109"/>
      <c r="I340" s="106"/>
      <c r="J340" s="106"/>
      <c r="K340" s="107"/>
      <c r="L340" s="510"/>
    </row>
    <row r="341" spans="1:16" x14ac:dyDescent="0.25">
      <c r="A341" s="33" t="s">
        <v>148</v>
      </c>
      <c r="B341" s="106"/>
      <c r="C341" s="109"/>
      <c r="D341" s="228"/>
      <c r="E341" s="206"/>
      <c r="F341" s="109"/>
      <c r="G341" s="109"/>
      <c r="H341" s="109"/>
      <c r="I341" s="106"/>
      <c r="J341" s="106"/>
      <c r="K341" s="107"/>
      <c r="L341" s="510"/>
    </row>
    <row r="342" spans="1:16" x14ac:dyDescent="0.25">
      <c r="A342" s="33" t="s">
        <v>151</v>
      </c>
      <c r="B342" s="106"/>
      <c r="C342" s="109"/>
      <c r="D342" s="228"/>
      <c r="E342" s="206"/>
      <c r="F342" s="109"/>
      <c r="G342" s="109"/>
      <c r="H342" s="109"/>
      <c r="I342" s="106"/>
      <c r="J342" s="106"/>
      <c r="K342" s="107"/>
      <c r="L342" s="510"/>
    </row>
    <row r="343" spans="1:16" x14ac:dyDescent="0.25">
      <c r="A343" s="33" t="s">
        <v>149</v>
      </c>
      <c r="B343" s="106">
        <v>0</v>
      </c>
      <c r="C343" s="109">
        <v>0</v>
      </c>
      <c r="D343" s="228">
        <v>0</v>
      </c>
      <c r="E343" s="206">
        <v>0</v>
      </c>
      <c r="F343" s="109">
        <v>0</v>
      </c>
      <c r="G343" s="109">
        <v>0</v>
      </c>
      <c r="H343" s="109">
        <v>0</v>
      </c>
      <c r="I343" s="106">
        <v>0</v>
      </c>
      <c r="J343" s="106">
        <v>0</v>
      </c>
      <c r="K343" s="106">
        <v>0</v>
      </c>
      <c r="L343" s="510"/>
    </row>
    <row r="344" spans="1:16" ht="51.75" thickBot="1" x14ac:dyDescent="0.3">
      <c r="A344" s="64" t="s">
        <v>150</v>
      </c>
      <c r="B344" s="106">
        <v>0</v>
      </c>
      <c r="C344" s="109">
        <v>0</v>
      </c>
      <c r="D344" s="228">
        <v>0</v>
      </c>
      <c r="E344" s="206">
        <v>0</v>
      </c>
      <c r="F344" s="109">
        <v>0</v>
      </c>
      <c r="G344" s="109">
        <v>0</v>
      </c>
      <c r="H344" s="109">
        <v>0</v>
      </c>
      <c r="I344" s="106">
        <v>0</v>
      </c>
      <c r="J344" s="106">
        <v>0</v>
      </c>
      <c r="K344" s="106">
        <v>0</v>
      </c>
      <c r="L344" s="510"/>
    </row>
    <row r="345" spans="1:16" ht="15.75" customHeight="1" thickBot="1" x14ac:dyDescent="0.3">
      <c r="A345" s="483" t="s">
        <v>28</v>
      </c>
      <c r="B345" s="484"/>
      <c r="C345" s="484"/>
      <c r="D345" s="484"/>
      <c r="E345" s="484"/>
      <c r="F345" s="484"/>
      <c r="G345" s="484"/>
      <c r="H345" s="484"/>
      <c r="I345" s="484"/>
      <c r="J345" s="484"/>
      <c r="K345" s="484"/>
      <c r="L345" s="485"/>
      <c r="O345" s="103"/>
    </row>
    <row r="346" spans="1:16" x14ac:dyDescent="0.25">
      <c r="A346" s="3" t="s">
        <v>7</v>
      </c>
      <c r="B346" s="104">
        <f>SUM(B347:B350)</f>
        <v>0</v>
      </c>
      <c r="C346" s="98">
        <f t="shared" ref="C346" si="90">SUM(C347:C350)</f>
        <v>300000</v>
      </c>
      <c r="D346" s="217">
        <f t="shared" ref="D346" si="91">SUM(D347:D350)</f>
        <v>0</v>
      </c>
      <c r="E346" s="199">
        <f t="shared" ref="E346" si="92">SUM(E347:E350)</f>
        <v>0</v>
      </c>
      <c r="F346" s="98">
        <f t="shared" ref="F346" si="93">SUM(F347:F350)</f>
        <v>0</v>
      </c>
      <c r="G346" s="98">
        <f t="shared" ref="G346" si="94">SUM(G347:G350)</f>
        <v>0</v>
      </c>
      <c r="H346" s="98">
        <f t="shared" ref="H346" si="95">SUM(H347:H350)</f>
        <v>0</v>
      </c>
      <c r="I346" s="104">
        <f t="shared" ref="I346" si="96">SUM(I347:I350)</f>
        <v>0</v>
      </c>
      <c r="J346" s="104">
        <f t="shared" ref="J346" si="97">SUM(J347:J350)</f>
        <v>0</v>
      </c>
      <c r="K346" s="104">
        <f t="shared" ref="K346" si="98">SUM(K347:K350)</f>
        <v>0</v>
      </c>
      <c r="L346" s="489" t="s">
        <v>108</v>
      </c>
      <c r="O346" s="67"/>
      <c r="P346" s="54"/>
    </row>
    <row r="347" spans="1:16" x14ac:dyDescent="0.25">
      <c r="A347" s="1" t="s">
        <v>8</v>
      </c>
      <c r="B347" s="73">
        <v>0</v>
      </c>
      <c r="C347" s="100">
        <v>0</v>
      </c>
      <c r="D347" s="218">
        <v>0</v>
      </c>
      <c r="E347" s="200">
        <v>0</v>
      </c>
      <c r="F347" s="100">
        <v>0</v>
      </c>
      <c r="G347" s="100">
        <v>0</v>
      </c>
      <c r="H347" s="100">
        <v>0</v>
      </c>
      <c r="I347" s="73">
        <v>0</v>
      </c>
      <c r="J347" s="73">
        <v>0</v>
      </c>
      <c r="K347" s="73">
        <v>0</v>
      </c>
      <c r="L347" s="490"/>
      <c r="O347" s="103"/>
    </row>
    <row r="348" spans="1:16" x14ac:dyDescent="0.25">
      <c r="A348" s="1" t="s">
        <v>157</v>
      </c>
      <c r="B348" s="73">
        <v>0</v>
      </c>
      <c r="C348" s="100">
        <v>300000</v>
      </c>
      <c r="D348" s="344">
        <v>0</v>
      </c>
      <c r="E348" s="200">
        <v>0</v>
      </c>
      <c r="F348" s="100">
        <v>0</v>
      </c>
      <c r="G348" s="100">
        <v>0</v>
      </c>
      <c r="H348" s="100">
        <v>0</v>
      </c>
      <c r="I348" s="100">
        <v>0</v>
      </c>
      <c r="J348" s="100">
        <v>0</v>
      </c>
      <c r="K348" s="100">
        <v>0</v>
      </c>
      <c r="L348" s="556"/>
      <c r="O348" s="103"/>
    </row>
    <row r="349" spans="1:16" ht="25.5" x14ac:dyDescent="0.25">
      <c r="A349" s="1" t="s">
        <v>10</v>
      </c>
      <c r="B349" s="73">
        <v>0</v>
      </c>
      <c r="C349" s="100">
        <v>0</v>
      </c>
      <c r="D349" s="218">
        <v>0</v>
      </c>
      <c r="E349" s="200">
        <v>0</v>
      </c>
      <c r="F349" s="100">
        <v>0</v>
      </c>
      <c r="G349" s="100">
        <v>0</v>
      </c>
      <c r="H349" s="100">
        <v>0</v>
      </c>
      <c r="I349" s="73">
        <v>0</v>
      </c>
      <c r="J349" s="73">
        <v>0</v>
      </c>
      <c r="K349" s="73">
        <v>0</v>
      </c>
      <c r="L349" s="556"/>
      <c r="O349" s="103"/>
    </row>
    <row r="350" spans="1:16" ht="25.5" x14ac:dyDescent="0.25">
      <c r="A350" s="2" t="s">
        <v>3</v>
      </c>
      <c r="B350" s="73">
        <f>SUM(B352:B353)</f>
        <v>0</v>
      </c>
      <c r="C350" s="100">
        <f t="shared" ref="C350:K350" si="99">SUM(C352:C353)</f>
        <v>0</v>
      </c>
      <c r="D350" s="218">
        <f t="shared" si="99"/>
        <v>0</v>
      </c>
      <c r="E350" s="200">
        <f t="shared" si="99"/>
        <v>0</v>
      </c>
      <c r="F350" s="100">
        <f t="shared" si="99"/>
        <v>0</v>
      </c>
      <c r="G350" s="100">
        <f t="shared" si="99"/>
        <v>0</v>
      </c>
      <c r="H350" s="100">
        <f t="shared" si="99"/>
        <v>0</v>
      </c>
      <c r="I350" s="73">
        <f t="shared" si="99"/>
        <v>0</v>
      </c>
      <c r="J350" s="73">
        <f t="shared" si="99"/>
        <v>0</v>
      </c>
      <c r="K350" s="73">
        <f t="shared" si="99"/>
        <v>0</v>
      </c>
      <c r="L350" s="490"/>
      <c r="O350" s="103"/>
    </row>
    <row r="351" spans="1:16" x14ac:dyDescent="0.25">
      <c r="A351" s="1" t="s">
        <v>121</v>
      </c>
      <c r="B351" s="73"/>
      <c r="C351" s="100"/>
      <c r="D351" s="218"/>
      <c r="E351" s="200"/>
      <c r="F351" s="100"/>
      <c r="G351" s="100"/>
      <c r="H351" s="100"/>
      <c r="I351" s="73"/>
      <c r="J351" s="73"/>
      <c r="K351" s="74"/>
      <c r="L351" s="490"/>
      <c r="O351" s="103"/>
    </row>
    <row r="352" spans="1:16" x14ac:dyDescent="0.25">
      <c r="A352" s="1" t="s">
        <v>6</v>
      </c>
      <c r="B352" s="73">
        <v>0</v>
      </c>
      <c r="C352" s="100">
        <v>0</v>
      </c>
      <c r="D352" s="218">
        <v>0</v>
      </c>
      <c r="E352" s="200">
        <v>0</v>
      </c>
      <c r="F352" s="100">
        <v>0</v>
      </c>
      <c r="G352" s="100">
        <v>0</v>
      </c>
      <c r="H352" s="100">
        <v>0</v>
      </c>
      <c r="I352" s="73">
        <v>0</v>
      </c>
      <c r="J352" s="73">
        <v>0</v>
      </c>
      <c r="K352" s="73">
        <v>0</v>
      </c>
      <c r="L352" s="490"/>
      <c r="O352" s="103"/>
    </row>
    <row r="353" spans="1:16" ht="51" x14ac:dyDescent="0.25">
      <c r="A353" s="1" t="s">
        <v>13</v>
      </c>
      <c r="B353" s="73">
        <v>0</v>
      </c>
      <c r="C353" s="100">
        <v>0</v>
      </c>
      <c r="D353" s="218">
        <v>0</v>
      </c>
      <c r="E353" s="200">
        <v>0</v>
      </c>
      <c r="F353" s="100">
        <v>0</v>
      </c>
      <c r="G353" s="100">
        <v>0</v>
      </c>
      <c r="H353" s="100">
        <v>0</v>
      </c>
      <c r="I353" s="73">
        <v>0</v>
      </c>
      <c r="J353" s="73">
        <v>0</v>
      </c>
      <c r="K353" s="73">
        <v>0</v>
      </c>
      <c r="L353" s="490"/>
      <c r="O353" s="103"/>
    </row>
    <row r="354" spans="1:16" x14ac:dyDescent="0.25">
      <c r="A354" s="35" t="s">
        <v>147</v>
      </c>
      <c r="B354" s="145"/>
      <c r="C354" s="231"/>
      <c r="D354" s="232"/>
      <c r="E354" s="233"/>
      <c r="F354" s="231"/>
      <c r="G354" s="231"/>
      <c r="H354" s="231"/>
      <c r="I354" s="145"/>
      <c r="J354" s="145"/>
      <c r="K354" s="146"/>
      <c r="L354" s="490"/>
      <c r="O354" s="103"/>
    </row>
    <row r="355" spans="1:16" x14ac:dyDescent="0.25">
      <c r="A355" s="33" t="s">
        <v>148</v>
      </c>
      <c r="B355" s="145"/>
      <c r="C355" s="231"/>
      <c r="D355" s="232"/>
      <c r="E355" s="233"/>
      <c r="F355" s="231"/>
      <c r="G355" s="231"/>
      <c r="H355" s="231"/>
      <c r="I355" s="145"/>
      <c r="J355" s="145"/>
      <c r="K355" s="146"/>
      <c r="L355" s="490"/>
      <c r="O355" s="103"/>
    </row>
    <row r="356" spans="1:16" x14ac:dyDescent="0.25">
      <c r="A356" s="33" t="s">
        <v>151</v>
      </c>
      <c r="B356" s="145"/>
      <c r="C356" s="231"/>
      <c r="D356" s="232"/>
      <c r="E356" s="233"/>
      <c r="F356" s="231"/>
      <c r="G356" s="231"/>
      <c r="H356" s="231"/>
      <c r="I356" s="145"/>
      <c r="J356" s="145"/>
      <c r="K356" s="146"/>
      <c r="L356" s="490"/>
      <c r="O356" s="103"/>
    </row>
    <row r="357" spans="1:16" x14ac:dyDescent="0.25">
      <c r="A357" s="33" t="s">
        <v>149</v>
      </c>
      <c r="B357" s="73">
        <v>0</v>
      </c>
      <c r="C357" s="100">
        <v>0</v>
      </c>
      <c r="D357" s="218">
        <v>0</v>
      </c>
      <c r="E357" s="200">
        <v>0</v>
      </c>
      <c r="F357" s="100">
        <v>0</v>
      </c>
      <c r="G357" s="100">
        <v>0</v>
      </c>
      <c r="H357" s="100">
        <v>0</v>
      </c>
      <c r="I357" s="73">
        <v>0</v>
      </c>
      <c r="J357" s="73">
        <v>0</v>
      </c>
      <c r="K357" s="73">
        <v>0</v>
      </c>
      <c r="L357" s="490"/>
      <c r="O357" s="103"/>
    </row>
    <row r="358" spans="1:16" ht="51.75" thickBot="1" x14ac:dyDescent="0.3">
      <c r="A358" s="64" t="s">
        <v>150</v>
      </c>
      <c r="B358" s="73">
        <v>0</v>
      </c>
      <c r="C358" s="100">
        <v>0</v>
      </c>
      <c r="D358" s="218">
        <v>0</v>
      </c>
      <c r="E358" s="200">
        <v>0</v>
      </c>
      <c r="F358" s="100">
        <v>0</v>
      </c>
      <c r="G358" s="100">
        <v>0</v>
      </c>
      <c r="H358" s="100">
        <v>0</v>
      </c>
      <c r="I358" s="73">
        <v>0</v>
      </c>
      <c r="J358" s="73">
        <v>0</v>
      </c>
      <c r="K358" s="73">
        <v>0</v>
      </c>
      <c r="L358" s="491"/>
      <c r="O358" s="103"/>
    </row>
    <row r="359" spans="1:16" ht="18" customHeight="1" thickBot="1" x14ac:dyDescent="0.3">
      <c r="A359" s="483" t="s">
        <v>29</v>
      </c>
      <c r="B359" s="484"/>
      <c r="C359" s="484"/>
      <c r="D359" s="484"/>
      <c r="E359" s="484"/>
      <c r="F359" s="484"/>
      <c r="G359" s="484"/>
      <c r="H359" s="484"/>
      <c r="I359" s="484"/>
      <c r="J359" s="484"/>
      <c r="K359" s="484"/>
      <c r="L359" s="485"/>
      <c r="O359" s="103"/>
    </row>
    <row r="360" spans="1:16" x14ac:dyDescent="0.25">
      <c r="A360" s="3" t="s">
        <v>7</v>
      </c>
      <c r="B360" s="98">
        <f>SUM(B361:B364)</f>
        <v>1091000</v>
      </c>
      <c r="C360" s="98">
        <f t="shared" ref="C360" si="100">SUM(C361:C364)</f>
        <v>0</v>
      </c>
      <c r="D360" s="217">
        <f t="shared" ref="D360" si="101">SUM(D361:D364)</f>
        <v>0</v>
      </c>
      <c r="E360" s="199">
        <f t="shared" ref="E360" si="102">SUM(E361:E364)</f>
        <v>0</v>
      </c>
      <c r="F360" s="98">
        <f t="shared" ref="F360" si="103">SUM(F361:F364)</f>
        <v>0</v>
      </c>
      <c r="G360" s="98">
        <f t="shared" ref="G360" si="104">SUM(G361:G364)</f>
        <v>0</v>
      </c>
      <c r="H360" s="98">
        <f t="shared" ref="H360" si="105">SUM(H361:H364)</f>
        <v>0</v>
      </c>
      <c r="I360" s="98">
        <f t="shared" ref="I360" si="106">SUM(I361:I364)</f>
        <v>0</v>
      </c>
      <c r="J360" s="104">
        <f t="shared" ref="J360" si="107">SUM(J361:J364)</f>
        <v>0</v>
      </c>
      <c r="K360" s="104">
        <f t="shared" ref="K360" si="108">SUM(K361:K364)</f>
        <v>0</v>
      </c>
      <c r="L360" s="489" t="s">
        <v>108</v>
      </c>
      <c r="O360" s="67"/>
      <c r="P360" s="54"/>
    </row>
    <row r="361" spans="1:16" x14ac:dyDescent="0.25">
      <c r="A361" s="1" t="s">
        <v>8</v>
      </c>
      <c r="B361" s="100">
        <v>0</v>
      </c>
      <c r="C361" s="100">
        <v>0</v>
      </c>
      <c r="D361" s="218">
        <v>0</v>
      </c>
      <c r="E361" s="200">
        <v>0</v>
      </c>
      <c r="F361" s="100">
        <v>0</v>
      </c>
      <c r="G361" s="100">
        <v>0</v>
      </c>
      <c r="H361" s="100">
        <v>0</v>
      </c>
      <c r="I361" s="100">
        <v>0</v>
      </c>
      <c r="J361" s="73">
        <v>0</v>
      </c>
      <c r="K361" s="73">
        <v>0</v>
      </c>
      <c r="L361" s="490"/>
    </row>
    <row r="362" spans="1:16" x14ac:dyDescent="0.25">
      <c r="A362" s="1" t="s">
        <v>157</v>
      </c>
      <c r="B362" s="109">
        <v>1091000</v>
      </c>
      <c r="C362" s="109">
        <v>0</v>
      </c>
      <c r="D362" s="228">
        <v>0</v>
      </c>
      <c r="E362" s="206">
        <v>0</v>
      </c>
      <c r="F362" s="109">
        <v>0</v>
      </c>
      <c r="G362" s="109">
        <v>0</v>
      </c>
      <c r="H362" s="109">
        <v>0</v>
      </c>
      <c r="I362" s="109">
        <v>0</v>
      </c>
      <c r="J362" s="106">
        <v>0</v>
      </c>
      <c r="K362" s="106">
        <v>0</v>
      </c>
      <c r="L362" s="490"/>
    </row>
    <row r="363" spans="1:16" ht="25.5" x14ac:dyDescent="0.25">
      <c r="A363" s="1" t="s">
        <v>10</v>
      </c>
      <c r="B363" s="100">
        <v>0</v>
      </c>
      <c r="C363" s="100">
        <v>0</v>
      </c>
      <c r="D363" s="218">
        <v>0</v>
      </c>
      <c r="E363" s="200">
        <v>0</v>
      </c>
      <c r="F363" s="100">
        <v>0</v>
      </c>
      <c r="G363" s="100">
        <v>0</v>
      </c>
      <c r="H363" s="100">
        <v>0</v>
      </c>
      <c r="I363" s="100">
        <v>0</v>
      </c>
      <c r="J363" s="73">
        <v>0</v>
      </c>
      <c r="K363" s="73">
        <v>0</v>
      </c>
      <c r="L363" s="490"/>
    </row>
    <row r="364" spans="1:16" ht="25.5" x14ac:dyDescent="0.25">
      <c r="A364" s="2" t="s">
        <v>3</v>
      </c>
      <c r="B364" s="100">
        <f>SUM(B366:B367)</f>
        <v>0</v>
      </c>
      <c r="C364" s="100">
        <f t="shared" ref="C364:K364" si="109">SUM(C366:C367)</f>
        <v>0</v>
      </c>
      <c r="D364" s="218">
        <f t="shared" si="109"/>
        <v>0</v>
      </c>
      <c r="E364" s="200">
        <f t="shared" si="109"/>
        <v>0</v>
      </c>
      <c r="F364" s="100">
        <f t="shared" si="109"/>
        <v>0</v>
      </c>
      <c r="G364" s="100">
        <f t="shared" si="109"/>
        <v>0</v>
      </c>
      <c r="H364" s="100">
        <f t="shared" si="109"/>
        <v>0</v>
      </c>
      <c r="I364" s="100">
        <f t="shared" si="109"/>
        <v>0</v>
      </c>
      <c r="J364" s="73">
        <f t="shared" si="109"/>
        <v>0</v>
      </c>
      <c r="K364" s="73">
        <f t="shared" si="109"/>
        <v>0</v>
      </c>
      <c r="L364" s="490"/>
    </row>
    <row r="365" spans="1:16" x14ac:dyDescent="0.25">
      <c r="A365" s="1" t="s">
        <v>121</v>
      </c>
      <c r="B365" s="100"/>
      <c r="C365" s="100"/>
      <c r="D365" s="218"/>
      <c r="E365" s="200"/>
      <c r="F365" s="100"/>
      <c r="G365" s="100"/>
      <c r="H365" s="100"/>
      <c r="I365" s="100"/>
      <c r="J365" s="73"/>
      <c r="K365" s="74"/>
      <c r="L365" s="490"/>
    </row>
    <row r="366" spans="1:16" x14ac:dyDescent="0.25">
      <c r="A366" s="1" t="s">
        <v>6</v>
      </c>
      <c r="B366" s="100">
        <v>0</v>
      </c>
      <c r="C366" s="100">
        <v>0</v>
      </c>
      <c r="D366" s="218">
        <v>0</v>
      </c>
      <c r="E366" s="200">
        <v>0</v>
      </c>
      <c r="F366" s="100">
        <v>0</v>
      </c>
      <c r="G366" s="100">
        <v>0</v>
      </c>
      <c r="H366" s="100">
        <v>0</v>
      </c>
      <c r="I366" s="100">
        <v>0</v>
      </c>
      <c r="J366" s="73">
        <v>0</v>
      </c>
      <c r="K366" s="73">
        <v>0</v>
      </c>
      <c r="L366" s="490"/>
    </row>
    <row r="367" spans="1:16" ht="51" x14ac:dyDescent="0.25">
      <c r="A367" s="1" t="s">
        <v>13</v>
      </c>
      <c r="B367" s="100">
        <v>0</v>
      </c>
      <c r="C367" s="100">
        <v>0</v>
      </c>
      <c r="D367" s="218">
        <v>0</v>
      </c>
      <c r="E367" s="200">
        <v>0</v>
      </c>
      <c r="F367" s="100">
        <v>0</v>
      </c>
      <c r="G367" s="100">
        <v>0</v>
      </c>
      <c r="H367" s="100">
        <v>0</v>
      </c>
      <c r="I367" s="100">
        <v>0</v>
      </c>
      <c r="J367" s="73">
        <v>0</v>
      </c>
      <c r="K367" s="73">
        <v>0</v>
      </c>
      <c r="L367" s="490"/>
    </row>
    <row r="368" spans="1:16" x14ac:dyDescent="0.25">
      <c r="A368" s="35" t="s">
        <v>147</v>
      </c>
      <c r="B368" s="231"/>
      <c r="C368" s="231"/>
      <c r="D368" s="232"/>
      <c r="E368" s="233"/>
      <c r="F368" s="231"/>
      <c r="G368" s="231"/>
      <c r="H368" s="231"/>
      <c r="I368" s="231"/>
      <c r="J368" s="145"/>
      <c r="K368" s="146"/>
      <c r="L368" s="490"/>
    </row>
    <row r="369" spans="1:25" x14ac:dyDescent="0.25">
      <c r="A369" s="33" t="s">
        <v>148</v>
      </c>
      <c r="B369" s="231"/>
      <c r="C369" s="231"/>
      <c r="D369" s="232"/>
      <c r="E369" s="233"/>
      <c r="F369" s="231"/>
      <c r="G369" s="231"/>
      <c r="H369" s="231"/>
      <c r="I369" s="231"/>
      <c r="J369" s="145"/>
      <c r="K369" s="146"/>
      <c r="L369" s="490"/>
    </row>
    <row r="370" spans="1:25" x14ac:dyDescent="0.25">
      <c r="A370" s="33" t="s">
        <v>151</v>
      </c>
      <c r="B370" s="231"/>
      <c r="C370" s="231"/>
      <c r="D370" s="232"/>
      <c r="E370" s="233"/>
      <c r="F370" s="231"/>
      <c r="G370" s="231"/>
      <c r="H370" s="231"/>
      <c r="I370" s="231"/>
      <c r="J370" s="145"/>
      <c r="K370" s="146"/>
      <c r="L370" s="490"/>
    </row>
    <row r="371" spans="1:25" x14ac:dyDescent="0.25">
      <c r="A371" s="33" t="s">
        <v>149</v>
      </c>
      <c r="B371" s="100">
        <v>0</v>
      </c>
      <c r="C371" s="100">
        <v>0</v>
      </c>
      <c r="D371" s="218">
        <v>0</v>
      </c>
      <c r="E371" s="200">
        <v>0</v>
      </c>
      <c r="F371" s="100">
        <v>0</v>
      </c>
      <c r="G371" s="100">
        <v>0</v>
      </c>
      <c r="H371" s="100">
        <v>0</v>
      </c>
      <c r="I371" s="100">
        <v>0</v>
      </c>
      <c r="J371" s="73">
        <v>0</v>
      </c>
      <c r="K371" s="73">
        <v>0</v>
      </c>
      <c r="L371" s="490"/>
    </row>
    <row r="372" spans="1:25" ht="51.75" thickBot="1" x14ac:dyDescent="0.3">
      <c r="A372" s="64" t="s">
        <v>150</v>
      </c>
      <c r="B372" s="100">
        <v>0</v>
      </c>
      <c r="C372" s="100">
        <v>0</v>
      </c>
      <c r="D372" s="218">
        <v>0</v>
      </c>
      <c r="E372" s="200">
        <v>0</v>
      </c>
      <c r="F372" s="100">
        <v>0</v>
      </c>
      <c r="G372" s="100">
        <v>0</v>
      </c>
      <c r="H372" s="100">
        <v>0</v>
      </c>
      <c r="I372" s="100">
        <v>0</v>
      </c>
      <c r="J372" s="73">
        <v>0</v>
      </c>
      <c r="K372" s="73">
        <v>0</v>
      </c>
      <c r="L372" s="491"/>
    </row>
    <row r="373" spans="1:25" ht="15.75" thickBot="1" x14ac:dyDescent="0.3">
      <c r="A373" s="534" t="s">
        <v>30</v>
      </c>
      <c r="B373" s="535"/>
      <c r="C373" s="535"/>
      <c r="D373" s="535"/>
      <c r="E373" s="535"/>
      <c r="F373" s="535"/>
      <c r="G373" s="535"/>
      <c r="H373" s="535"/>
      <c r="I373" s="535"/>
      <c r="J373" s="535"/>
      <c r="K373" s="535"/>
      <c r="L373" s="537"/>
    </row>
    <row r="374" spans="1:25" ht="24" customHeight="1" thickBot="1" x14ac:dyDescent="0.3">
      <c r="A374" s="483" t="s">
        <v>49</v>
      </c>
      <c r="B374" s="484"/>
      <c r="C374" s="484"/>
      <c r="D374" s="484"/>
      <c r="E374" s="484"/>
      <c r="F374" s="484"/>
      <c r="G374" s="484"/>
      <c r="H374" s="484"/>
      <c r="I374" s="484"/>
      <c r="J374" s="484"/>
      <c r="K374" s="484"/>
      <c r="L374" s="485"/>
      <c r="M374" s="134"/>
      <c r="N374" s="23"/>
      <c r="O374" s="103"/>
      <c r="P374" s="103"/>
      <c r="Q374" s="23"/>
      <c r="R374" s="23"/>
      <c r="S374" s="23"/>
      <c r="T374" s="23"/>
      <c r="U374" s="23"/>
      <c r="V374" s="23"/>
      <c r="W374" s="23"/>
      <c r="X374" s="23"/>
      <c r="Y374" s="23"/>
    </row>
    <row r="375" spans="1:25" x14ac:dyDescent="0.25">
      <c r="A375" s="3" t="s">
        <v>7</v>
      </c>
      <c r="B375" s="98">
        <f>SUM(B376:B379)</f>
        <v>1643400</v>
      </c>
      <c r="C375" s="98">
        <f t="shared" ref="C375" si="110">SUM(C376:C379)</f>
        <v>5000000</v>
      </c>
      <c r="D375" s="217">
        <f t="shared" ref="D375" si="111">SUM(D376:D379)</f>
        <v>0</v>
      </c>
      <c r="E375" s="199">
        <f t="shared" ref="E375" si="112">SUM(E376:E379)</f>
        <v>0</v>
      </c>
      <c r="F375" s="98">
        <f t="shared" ref="F375" si="113">SUM(F376:F379)</f>
        <v>0</v>
      </c>
      <c r="G375" s="98">
        <f t="shared" ref="G375" si="114">SUM(G376:G379)</f>
        <v>0</v>
      </c>
      <c r="H375" s="98">
        <f t="shared" ref="H375" si="115">SUM(H376:H379)</f>
        <v>40000000</v>
      </c>
      <c r="I375" s="98">
        <f t="shared" ref="I375" si="116">SUM(I376:I379)</f>
        <v>40000000</v>
      </c>
      <c r="J375" s="98">
        <f t="shared" ref="J375" si="117">SUM(J376:J379)</f>
        <v>19000000</v>
      </c>
      <c r="K375" s="104">
        <f t="shared" ref="K375" si="118">SUM(K376:K379)</f>
        <v>12000000</v>
      </c>
      <c r="L375" s="496" t="s">
        <v>109</v>
      </c>
      <c r="M375" s="513"/>
      <c r="N375" s="513"/>
      <c r="O375" s="513"/>
      <c r="P375" s="513"/>
      <c r="Q375" s="513"/>
      <c r="R375" s="513"/>
      <c r="S375" s="513"/>
      <c r="T375" s="513"/>
      <c r="U375" s="513"/>
      <c r="V375" s="513"/>
      <c r="W375" s="513"/>
      <c r="X375" s="513"/>
      <c r="Y375" s="513"/>
    </row>
    <row r="376" spans="1:25" x14ac:dyDescent="0.25">
      <c r="A376" s="1" t="s">
        <v>8</v>
      </c>
      <c r="B376" s="100">
        <v>0</v>
      </c>
      <c r="C376" s="100">
        <v>0</v>
      </c>
      <c r="D376" s="218">
        <v>0</v>
      </c>
      <c r="E376" s="200">
        <v>0</v>
      </c>
      <c r="F376" s="100">
        <v>0</v>
      </c>
      <c r="G376" s="100">
        <v>0</v>
      </c>
      <c r="H376" s="100">
        <v>0</v>
      </c>
      <c r="I376" s="100">
        <v>0</v>
      </c>
      <c r="J376" s="100">
        <v>0</v>
      </c>
      <c r="K376" s="73">
        <v>0</v>
      </c>
      <c r="L376" s="511"/>
      <c r="M376" s="134"/>
      <c r="N376" s="23"/>
      <c r="O376" s="103"/>
      <c r="P376" s="103"/>
      <c r="Q376" s="23"/>
      <c r="R376" s="23"/>
      <c r="S376" s="23"/>
      <c r="T376" s="23"/>
      <c r="U376" s="23"/>
      <c r="V376" s="23"/>
      <c r="W376" s="23"/>
      <c r="X376" s="23"/>
      <c r="Y376" s="23"/>
    </row>
    <row r="377" spans="1:25" x14ac:dyDescent="0.25">
      <c r="A377" s="1" t="s">
        <v>158</v>
      </c>
      <c r="B377" s="349">
        <v>1643400</v>
      </c>
      <c r="C377" s="348">
        <v>5000000</v>
      </c>
      <c r="D377" s="346">
        <v>0</v>
      </c>
      <c r="E377" s="347">
        <v>0</v>
      </c>
      <c r="F377" s="348">
        <v>0</v>
      </c>
      <c r="G377" s="348">
        <v>0</v>
      </c>
      <c r="H377" s="350">
        <v>40000000</v>
      </c>
      <c r="I377" s="349">
        <v>40000000</v>
      </c>
      <c r="J377" s="349">
        <v>19000000</v>
      </c>
      <c r="K377" s="351">
        <v>12000000</v>
      </c>
      <c r="L377" s="511"/>
    </row>
    <row r="378" spans="1:25" ht="25.5" x14ac:dyDescent="0.25">
      <c r="A378" s="1" t="s">
        <v>10</v>
      </c>
      <c r="B378" s="100">
        <v>0</v>
      </c>
      <c r="C378" s="100">
        <v>0</v>
      </c>
      <c r="D378" s="218">
        <v>0</v>
      </c>
      <c r="E378" s="200">
        <v>0</v>
      </c>
      <c r="F378" s="100">
        <v>0</v>
      </c>
      <c r="G378" s="100">
        <v>0</v>
      </c>
      <c r="H378" s="100">
        <v>0</v>
      </c>
      <c r="I378" s="100">
        <v>0</v>
      </c>
      <c r="J378" s="100">
        <v>0</v>
      </c>
      <c r="K378" s="73">
        <v>0</v>
      </c>
      <c r="L378" s="511"/>
    </row>
    <row r="379" spans="1:25" ht="25.5" x14ac:dyDescent="0.25">
      <c r="A379" s="2" t="s">
        <v>3</v>
      </c>
      <c r="B379" s="100">
        <f>SUM(B381:B382)</f>
        <v>0</v>
      </c>
      <c r="C379" s="100">
        <f t="shared" ref="C379:K379" si="119">SUM(C381:C382)</f>
        <v>0</v>
      </c>
      <c r="D379" s="218">
        <f t="shared" si="119"/>
        <v>0</v>
      </c>
      <c r="E379" s="200">
        <f t="shared" si="119"/>
        <v>0</v>
      </c>
      <c r="F379" s="100">
        <f t="shared" si="119"/>
        <v>0</v>
      </c>
      <c r="G379" s="100">
        <f t="shared" si="119"/>
        <v>0</v>
      </c>
      <c r="H379" s="100">
        <f t="shared" si="119"/>
        <v>0</v>
      </c>
      <c r="I379" s="100">
        <f t="shared" si="119"/>
        <v>0</v>
      </c>
      <c r="J379" s="100">
        <f t="shared" si="119"/>
        <v>0</v>
      </c>
      <c r="K379" s="73">
        <f t="shared" si="119"/>
        <v>0</v>
      </c>
      <c r="L379" s="511"/>
    </row>
    <row r="380" spans="1:25" x14ac:dyDescent="0.25">
      <c r="A380" s="1" t="s">
        <v>121</v>
      </c>
      <c r="B380" s="100"/>
      <c r="C380" s="100"/>
      <c r="D380" s="218"/>
      <c r="E380" s="200"/>
      <c r="F380" s="100"/>
      <c r="G380" s="100"/>
      <c r="H380" s="100"/>
      <c r="I380" s="100"/>
      <c r="J380" s="100"/>
      <c r="K380" s="74"/>
      <c r="L380" s="511"/>
    </row>
    <row r="381" spans="1:25" x14ac:dyDescent="0.25">
      <c r="A381" s="1" t="s">
        <v>6</v>
      </c>
      <c r="B381" s="100">
        <v>0</v>
      </c>
      <c r="C381" s="100">
        <v>0</v>
      </c>
      <c r="D381" s="218">
        <v>0</v>
      </c>
      <c r="E381" s="200">
        <v>0</v>
      </c>
      <c r="F381" s="100">
        <v>0</v>
      </c>
      <c r="G381" s="100">
        <v>0</v>
      </c>
      <c r="H381" s="100">
        <v>0</v>
      </c>
      <c r="I381" s="100">
        <v>0</v>
      </c>
      <c r="J381" s="100">
        <v>0</v>
      </c>
      <c r="K381" s="73">
        <v>0</v>
      </c>
      <c r="L381" s="511"/>
    </row>
    <row r="382" spans="1:25" ht="51" x14ac:dyDescent="0.25">
      <c r="A382" s="144" t="s">
        <v>13</v>
      </c>
      <c r="B382" s="100">
        <v>0</v>
      </c>
      <c r="C382" s="100">
        <v>0</v>
      </c>
      <c r="D382" s="218">
        <v>0</v>
      </c>
      <c r="E382" s="200">
        <v>0</v>
      </c>
      <c r="F382" s="100">
        <v>0</v>
      </c>
      <c r="G382" s="100">
        <v>0</v>
      </c>
      <c r="H382" s="100">
        <v>0</v>
      </c>
      <c r="I382" s="100">
        <v>0</v>
      </c>
      <c r="J382" s="100">
        <v>0</v>
      </c>
      <c r="K382" s="73">
        <v>0</v>
      </c>
      <c r="L382" s="512"/>
    </row>
    <row r="383" spans="1:25" x14ac:dyDescent="0.25">
      <c r="A383" s="35" t="s">
        <v>147</v>
      </c>
      <c r="B383" s="231"/>
      <c r="C383" s="231"/>
      <c r="D383" s="232"/>
      <c r="E383" s="233"/>
      <c r="F383" s="231"/>
      <c r="G383" s="231"/>
      <c r="H383" s="231"/>
      <c r="I383" s="231"/>
      <c r="J383" s="231"/>
      <c r="K383" s="146"/>
      <c r="L383" s="512"/>
    </row>
    <row r="384" spans="1:25" x14ac:dyDescent="0.25">
      <c r="A384" s="33" t="s">
        <v>148</v>
      </c>
      <c r="B384" s="231"/>
      <c r="C384" s="231"/>
      <c r="D384" s="232"/>
      <c r="E384" s="233"/>
      <c r="F384" s="231"/>
      <c r="G384" s="231"/>
      <c r="H384" s="231"/>
      <c r="I384" s="231"/>
      <c r="J384" s="231"/>
      <c r="K384" s="146"/>
      <c r="L384" s="512"/>
    </row>
    <row r="385" spans="1:15" x14ac:dyDescent="0.25">
      <c r="A385" s="33" t="s">
        <v>151</v>
      </c>
      <c r="B385" s="231"/>
      <c r="C385" s="231"/>
      <c r="D385" s="232"/>
      <c r="E385" s="233"/>
      <c r="F385" s="231"/>
      <c r="G385" s="231"/>
      <c r="H385" s="231"/>
      <c r="I385" s="231"/>
      <c r="J385" s="231"/>
      <c r="K385" s="146"/>
      <c r="L385" s="512"/>
    </row>
    <row r="386" spans="1:15" x14ac:dyDescent="0.25">
      <c r="A386" s="33" t="s">
        <v>149</v>
      </c>
      <c r="B386" s="100">
        <v>0</v>
      </c>
      <c r="C386" s="100">
        <v>0</v>
      </c>
      <c r="D386" s="218">
        <v>0</v>
      </c>
      <c r="E386" s="200">
        <v>0</v>
      </c>
      <c r="F386" s="100">
        <v>0</v>
      </c>
      <c r="G386" s="100">
        <v>0</v>
      </c>
      <c r="H386" s="100">
        <v>0</v>
      </c>
      <c r="I386" s="100">
        <v>0</v>
      </c>
      <c r="J386" s="100">
        <v>0</v>
      </c>
      <c r="K386" s="73">
        <v>0</v>
      </c>
      <c r="L386" s="512"/>
    </row>
    <row r="387" spans="1:15" ht="51.75" thickBot="1" x14ac:dyDescent="0.3">
      <c r="A387" s="183" t="s">
        <v>150</v>
      </c>
      <c r="B387" s="231">
        <v>0</v>
      </c>
      <c r="C387" s="231">
        <v>0</v>
      </c>
      <c r="D387" s="232">
        <v>0</v>
      </c>
      <c r="E387" s="233">
        <v>0</v>
      </c>
      <c r="F387" s="231">
        <v>0</v>
      </c>
      <c r="G387" s="231">
        <v>0</v>
      </c>
      <c r="H387" s="231">
        <v>0</v>
      </c>
      <c r="I387" s="231">
        <v>0</v>
      </c>
      <c r="J387" s="231">
        <v>0</v>
      </c>
      <c r="K387" s="145">
        <v>0</v>
      </c>
      <c r="L387" s="512"/>
    </row>
    <row r="388" spans="1:15" ht="14.25" customHeight="1" thickBot="1" x14ac:dyDescent="0.3">
      <c r="A388" s="483" t="s">
        <v>50</v>
      </c>
      <c r="B388" s="484"/>
      <c r="C388" s="484"/>
      <c r="D388" s="484"/>
      <c r="E388" s="484"/>
      <c r="F388" s="484"/>
      <c r="G388" s="484"/>
      <c r="H388" s="484"/>
      <c r="I388" s="484"/>
      <c r="J388" s="484"/>
      <c r="K388" s="484"/>
      <c r="L388" s="485"/>
    </row>
    <row r="389" spans="1:15" x14ac:dyDescent="0.25">
      <c r="A389" s="3" t="s">
        <v>7</v>
      </c>
      <c r="B389" s="234">
        <f>SUM(B390:B393)</f>
        <v>10757433</v>
      </c>
      <c r="C389" s="234">
        <f t="shared" ref="C389:K389" si="120">SUM(C390:C393)</f>
        <v>4485394</v>
      </c>
      <c r="D389" s="235">
        <f t="shared" si="120"/>
        <v>0</v>
      </c>
      <c r="E389" s="236">
        <f t="shared" si="120"/>
        <v>0</v>
      </c>
      <c r="F389" s="234">
        <f t="shared" si="120"/>
        <v>0</v>
      </c>
      <c r="G389" s="234">
        <f t="shared" si="120"/>
        <v>0</v>
      </c>
      <c r="H389" s="234">
        <f t="shared" si="120"/>
        <v>0</v>
      </c>
      <c r="I389" s="234">
        <f t="shared" si="120"/>
        <v>0</v>
      </c>
      <c r="J389" s="117">
        <f t="shared" si="120"/>
        <v>0</v>
      </c>
      <c r="K389" s="117">
        <f t="shared" si="120"/>
        <v>0</v>
      </c>
      <c r="L389" s="63"/>
      <c r="O389" s="54"/>
    </row>
    <row r="390" spans="1:15" x14ac:dyDescent="0.25">
      <c r="A390" s="1" t="s">
        <v>8</v>
      </c>
      <c r="B390" s="212">
        <v>0</v>
      </c>
      <c r="C390" s="212">
        <v>0</v>
      </c>
      <c r="D390" s="237">
        <v>0</v>
      </c>
      <c r="E390" s="211">
        <v>0</v>
      </c>
      <c r="F390" s="212">
        <v>0</v>
      </c>
      <c r="G390" s="212">
        <v>0</v>
      </c>
      <c r="H390" s="212">
        <v>0</v>
      </c>
      <c r="I390" s="212">
        <v>0</v>
      </c>
      <c r="J390" s="119">
        <v>0</v>
      </c>
      <c r="K390" s="119">
        <v>0</v>
      </c>
      <c r="L390" s="4"/>
    </row>
    <row r="391" spans="1:15" x14ac:dyDescent="0.25">
      <c r="A391" s="1" t="s">
        <v>158</v>
      </c>
      <c r="B391" s="345">
        <v>7918562</v>
      </c>
      <c r="C391" s="345">
        <v>672809</v>
      </c>
      <c r="D391" s="238">
        <v>0</v>
      </c>
      <c r="E391" s="211">
        <v>0</v>
      </c>
      <c r="F391" s="212">
        <v>0</v>
      </c>
      <c r="G391" s="212">
        <v>0</v>
      </c>
      <c r="H391" s="212">
        <v>0</v>
      </c>
      <c r="I391" s="212">
        <v>0</v>
      </c>
      <c r="J391" s="212">
        <v>0</v>
      </c>
      <c r="K391" s="212">
        <v>0</v>
      </c>
      <c r="L391" s="215"/>
    </row>
    <row r="392" spans="1:15" ht="25.5" x14ac:dyDescent="0.25">
      <c r="A392" s="1" t="s">
        <v>10</v>
      </c>
      <c r="B392" s="348">
        <v>0</v>
      </c>
      <c r="C392" s="348">
        <v>0</v>
      </c>
      <c r="D392" s="237">
        <v>0</v>
      </c>
      <c r="E392" s="211">
        <v>0</v>
      </c>
      <c r="F392" s="212">
        <v>0</v>
      </c>
      <c r="G392" s="212">
        <v>0</v>
      </c>
      <c r="H392" s="212">
        <v>0</v>
      </c>
      <c r="I392" s="212">
        <v>0</v>
      </c>
      <c r="J392" s="119">
        <v>0</v>
      </c>
      <c r="K392" s="119">
        <v>0</v>
      </c>
      <c r="L392" s="215"/>
    </row>
    <row r="393" spans="1:15" ht="25.5" x14ac:dyDescent="0.25">
      <c r="A393" s="2" t="s">
        <v>3</v>
      </c>
      <c r="B393" s="352">
        <f>SUM(B395:B396)</f>
        <v>2838871</v>
      </c>
      <c r="C393" s="352">
        <f t="shared" ref="C393:K393" si="121">SUM(C395:C396)</f>
        <v>3812585</v>
      </c>
      <c r="D393" s="239">
        <f t="shared" si="121"/>
        <v>0</v>
      </c>
      <c r="E393" s="213">
        <f t="shared" si="121"/>
        <v>0</v>
      </c>
      <c r="F393" s="214">
        <f t="shared" si="121"/>
        <v>0</v>
      </c>
      <c r="G393" s="214">
        <f t="shared" si="121"/>
        <v>0</v>
      </c>
      <c r="H393" s="214">
        <f t="shared" si="121"/>
        <v>0</v>
      </c>
      <c r="I393" s="214">
        <f t="shared" si="121"/>
        <v>0</v>
      </c>
      <c r="J393" s="122">
        <f t="shared" si="121"/>
        <v>0</v>
      </c>
      <c r="K393" s="122">
        <f t="shared" si="121"/>
        <v>0</v>
      </c>
      <c r="L393" s="215"/>
    </row>
    <row r="394" spans="1:15" x14ac:dyDescent="0.25">
      <c r="A394" s="1" t="s">
        <v>121</v>
      </c>
      <c r="B394" s="348"/>
      <c r="C394" s="348"/>
      <c r="D394" s="237"/>
      <c r="E394" s="211"/>
      <c r="F394" s="212"/>
      <c r="G394" s="212"/>
      <c r="H394" s="212"/>
      <c r="I394" s="212"/>
      <c r="J394" s="212"/>
      <c r="K394" s="212"/>
      <c r="L394" s="215"/>
    </row>
    <row r="395" spans="1:15" x14ac:dyDescent="0.25">
      <c r="A395" s="1" t="s">
        <v>6</v>
      </c>
      <c r="B395" s="348">
        <v>0</v>
      </c>
      <c r="C395" s="348">
        <v>0</v>
      </c>
      <c r="D395" s="237">
        <v>0</v>
      </c>
      <c r="E395" s="211">
        <v>0</v>
      </c>
      <c r="F395" s="212">
        <v>0</v>
      </c>
      <c r="G395" s="212">
        <v>0</v>
      </c>
      <c r="H395" s="212">
        <v>0</v>
      </c>
      <c r="I395" s="212">
        <v>0</v>
      </c>
      <c r="J395" s="119">
        <v>0</v>
      </c>
      <c r="K395" s="119">
        <v>0</v>
      </c>
      <c r="L395" s="215"/>
    </row>
    <row r="396" spans="1:15" ht="51" x14ac:dyDescent="0.25">
      <c r="A396" s="1" t="s">
        <v>13</v>
      </c>
      <c r="B396" s="345">
        <v>2838871</v>
      </c>
      <c r="C396" s="345">
        <v>3812585</v>
      </c>
      <c r="D396" s="240">
        <v>0</v>
      </c>
      <c r="E396" s="211">
        <v>0</v>
      </c>
      <c r="F396" s="212">
        <v>0</v>
      </c>
      <c r="G396" s="212">
        <v>0</v>
      </c>
      <c r="H396" s="212">
        <v>0</v>
      </c>
      <c r="I396" s="212">
        <v>0</v>
      </c>
      <c r="J396" s="212">
        <v>0</v>
      </c>
      <c r="K396" s="212">
        <v>0</v>
      </c>
      <c r="L396" s="215"/>
    </row>
    <row r="397" spans="1:15" x14ac:dyDescent="0.25">
      <c r="A397" s="35" t="s">
        <v>147</v>
      </c>
      <c r="B397" s="348"/>
      <c r="C397" s="348"/>
      <c r="D397" s="237"/>
      <c r="E397" s="211"/>
      <c r="F397" s="212"/>
      <c r="G397" s="212"/>
      <c r="H397" s="212"/>
      <c r="I397" s="212"/>
      <c r="J397" s="119"/>
      <c r="K397" s="121"/>
      <c r="L397" s="4"/>
    </row>
    <row r="398" spans="1:15" x14ac:dyDescent="0.25">
      <c r="A398" s="33" t="s">
        <v>148</v>
      </c>
      <c r="B398" s="348"/>
      <c r="C398" s="348"/>
      <c r="D398" s="237"/>
      <c r="E398" s="211"/>
      <c r="F398" s="212"/>
      <c r="G398" s="212"/>
      <c r="H398" s="212"/>
      <c r="I398" s="212"/>
      <c r="J398" s="119"/>
      <c r="K398" s="121"/>
      <c r="L398" s="4"/>
    </row>
    <row r="399" spans="1:15" x14ac:dyDescent="0.25">
      <c r="A399" s="33" t="s">
        <v>151</v>
      </c>
      <c r="B399" s="348"/>
      <c r="C399" s="348"/>
      <c r="D399" s="237"/>
      <c r="E399" s="211"/>
      <c r="F399" s="212"/>
      <c r="G399" s="212"/>
      <c r="H399" s="212"/>
      <c r="I399" s="212"/>
      <c r="J399" s="119"/>
      <c r="K399" s="121"/>
      <c r="L399" s="4"/>
    </row>
    <row r="400" spans="1:15" x14ac:dyDescent="0.25">
      <c r="A400" s="33" t="s">
        <v>149</v>
      </c>
      <c r="B400" s="348">
        <v>0</v>
      </c>
      <c r="C400" s="348">
        <v>0</v>
      </c>
      <c r="D400" s="237">
        <v>0</v>
      </c>
      <c r="E400" s="211">
        <v>0</v>
      </c>
      <c r="F400" s="212">
        <v>0</v>
      </c>
      <c r="G400" s="212">
        <v>0</v>
      </c>
      <c r="H400" s="212">
        <v>0</v>
      </c>
      <c r="I400" s="212">
        <v>0</v>
      </c>
      <c r="J400" s="119">
        <v>0</v>
      </c>
      <c r="K400" s="119">
        <v>0</v>
      </c>
      <c r="L400" s="4"/>
    </row>
    <row r="401" spans="1:15" ht="51.75" thickBot="1" x14ac:dyDescent="0.3">
      <c r="A401" s="64" t="s">
        <v>150</v>
      </c>
      <c r="B401" s="345">
        <v>2838871</v>
      </c>
      <c r="C401" s="345">
        <v>3812585</v>
      </c>
      <c r="D401" s="240">
        <v>0</v>
      </c>
      <c r="E401" s="211">
        <v>0</v>
      </c>
      <c r="F401" s="212">
        <v>0</v>
      </c>
      <c r="G401" s="212">
        <v>0</v>
      </c>
      <c r="H401" s="212">
        <v>0</v>
      </c>
      <c r="I401" s="212">
        <v>0</v>
      </c>
      <c r="J401" s="212">
        <v>0</v>
      </c>
      <c r="K401" s="212">
        <v>0</v>
      </c>
      <c r="L401" s="4"/>
    </row>
    <row r="402" spans="1:15" ht="15.75" customHeight="1" thickBot="1" x14ac:dyDescent="0.3">
      <c r="A402" s="483" t="s">
        <v>31</v>
      </c>
      <c r="B402" s="484"/>
      <c r="C402" s="484"/>
      <c r="D402" s="484"/>
      <c r="E402" s="484"/>
      <c r="F402" s="484"/>
      <c r="G402" s="484"/>
      <c r="H402" s="484"/>
      <c r="I402" s="484"/>
      <c r="J402" s="484"/>
      <c r="K402" s="484"/>
      <c r="L402" s="485"/>
    </row>
    <row r="403" spans="1:15" x14ac:dyDescent="0.25">
      <c r="A403" s="3" t="s">
        <v>7</v>
      </c>
      <c r="B403" s="104">
        <f t="shared" ref="B403" si="122">SUM(B404:B407)</f>
        <v>0</v>
      </c>
      <c r="C403" s="98">
        <f t="shared" ref="C403" si="123">SUM(C404:C407)</f>
        <v>0</v>
      </c>
      <c r="D403" s="217">
        <f t="shared" ref="D403" si="124">SUM(D404:D407)</f>
        <v>0</v>
      </c>
      <c r="E403" s="199">
        <f t="shared" ref="E403" si="125">SUM(E404:E407)</f>
        <v>0</v>
      </c>
      <c r="F403" s="98">
        <f t="shared" ref="F403" si="126">SUM(F404:F407)</f>
        <v>0</v>
      </c>
      <c r="G403" s="98">
        <f t="shared" ref="G403" si="127">SUM(G404:G407)</f>
        <v>0</v>
      </c>
      <c r="H403" s="98">
        <f t="shared" ref="H403" si="128">SUM(H404:H407)</f>
        <v>0</v>
      </c>
      <c r="I403" s="104">
        <f t="shared" ref="I403" si="129">SUM(I404:I407)</f>
        <v>0</v>
      </c>
      <c r="J403" s="104">
        <f t="shared" ref="J403" si="130">SUM(J404:J407)</f>
        <v>0</v>
      </c>
      <c r="K403" s="104">
        <f t="shared" ref="K403" si="131">SUM(K404:K407)</f>
        <v>0</v>
      </c>
      <c r="L403" s="522" t="s">
        <v>110</v>
      </c>
      <c r="O403" s="67"/>
    </row>
    <row r="404" spans="1:15" x14ac:dyDescent="0.25">
      <c r="A404" s="1" t="s">
        <v>8</v>
      </c>
      <c r="B404" s="106">
        <v>0</v>
      </c>
      <c r="C404" s="109">
        <v>0</v>
      </c>
      <c r="D404" s="228">
        <v>0</v>
      </c>
      <c r="E404" s="206">
        <v>0</v>
      </c>
      <c r="F404" s="109">
        <v>0</v>
      </c>
      <c r="G404" s="109">
        <v>0</v>
      </c>
      <c r="H404" s="109">
        <v>0</v>
      </c>
      <c r="I404" s="106">
        <v>0</v>
      </c>
      <c r="J404" s="106">
        <v>0</v>
      </c>
      <c r="K404" s="106">
        <v>0</v>
      </c>
      <c r="L404" s="523"/>
      <c r="O404" s="134"/>
    </row>
    <row r="405" spans="1:15" x14ac:dyDescent="0.25">
      <c r="A405" s="1" t="s">
        <v>9</v>
      </c>
      <c r="B405" s="106">
        <v>0</v>
      </c>
      <c r="C405" s="109">
        <v>0</v>
      </c>
      <c r="D405" s="228">
        <v>0</v>
      </c>
      <c r="E405" s="206">
        <v>0</v>
      </c>
      <c r="F405" s="109">
        <v>0</v>
      </c>
      <c r="G405" s="109">
        <v>0</v>
      </c>
      <c r="H405" s="109">
        <v>0</v>
      </c>
      <c r="I405" s="106">
        <v>0</v>
      </c>
      <c r="J405" s="106">
        <v>0</v>
      </c>
      <c r="K405" s="106">
        <v>0</v>
      </c>
      <c r="L405" s="523"/>
      <c r="O405" s="134"/>
    </row>
    <row r="406" spans="1:15" ht="25.5" x14ac:dyDescent="0.25">
      <c r="A406" s="1" t="s">
        <v>10</v>
      </c>
      <c r="B406" s="106">
        <v>0</v>
      </c>
      <c r="C406" s="109">
        <v>0</v>
      </c>
      <c r="D406" s="228">
        <v>0</v>
      </c>
      <c r="E406" s="206">
        <v>0</v>
      </c>
      <c r="F406" s="109">
        <v>0</v>
      </c>
      <c r="G406" s="109">
        <v>0</v>
      </c>
      <c r="H406" s="109">
        <v>0</v>
      </c>
      <c r="I406" s="106">
        <v>0</v>
      </c>
      <c r="J406" s="106">
        <v>0</v>
      </c>
      <c r="K406" s="106">
        <v>0</v>
      </c>
      <c r="L406" s="523"/>
      <c r="O406" s="134"/>
    </row>
    <row r="407" spans="1:15" ht="25.5" x14ac:dyDescent="0.25">
      <c r="A407" s="2" t="s">
        <v>3</v>
      </c>
      <c r="B407" s="104">
        <f>SUM(B409:B410)</f>
        <v>0</v>
      </c>
      <c r="C407" s="98">
        <f t="shared" ref="C407:K407" si="132">SUM(C409:C410)</f>
        <v>0</v>
      </c>
      <c r="D407" s="217">
        <f t="shared" si="132"/>
        <v>0</v>
      </c>
      <c r="E407" s="199">
        <f t="shared" si="132"/>
        <v>0</v>
      </c>
      <c r="F407" s="98">
        <f t="shared" si="132"/>
        <v>0</v>
      </c>
      <c r="G407" s="98">
        <f t="shared" si="132"/>
        <v>0</v>
      </c>
      <c r="H407" s="98">
        <f t="shared" si="132"/>
        <v>0</v>
      </c>
      <c r="I407" s="104">
        <f t="shared" si="132"/>
        <v>0</v>
      </c>
      <c r="J407" s="104">
        <f t="shared" si="132"/>
        <v>0</v>
      </c>
      <c r="K407" s="104">
        <f t="shared" si="132"/>
        <v>0</v>
      </c>
      <c r="L407" s="523"/>
      <c r="O407" s="134"/>
    </row>
    <row r="408" spans="1:15" x14ac:dyDescent="0.25">
      <c r="A408" s="1" t="s">
        <v>121</v>
      </c>
      <c r="B408" s="104"/>
      <c r="C408" s="98"/>
      <c r="D408" s="217"/>
      <c r="E408" s="199"/>
      <c r="F408" s="98"/>
      <c r="G408" s="98"/>
      <c r="H408" s="98"/>
      <c r="I408" s="104"/>
      <c r="J408" s="104"/>
      <c r="K408" s="105"/>
      <c r="L408" s="523"/>
      <c r="O408" s="134"/>
    </row>
    <row r="409" spans="1:15" x14ac:dyDescent="0.25">
      <c r="A409" s="1" t="s">
        <v>6</v>
      </c>
      <c r="B409" s="106">
        <v>0</v>
      </c>
      <c r="C409" s="109">
        <v>0</v>
      </c>
      <c r="D409" s="228">
        <v>0</v>
      </c>
      <c r="E409" s="206">
        <v>0</v>
      </c>
      <c r="F409" s="109">
        <v>0</v>
      </c>
      <c r="G409" s="109">
        <v>0</v>
      </c>
      <c r="H409" s="109">
        <v>0</v>
      </c>
      <c r="I409" s="106">
        <v>0</v>
      </c>
      <c r="J409" s="106">
        <v>0</v>
      </c>
      <c r="K409" s="106">
        <v>0</v>
      </c>
      <c r="L409" s="523"/>
      <c r="O409" s="134"/>
    </row>
    <row r="410" spans="1:15" ht="51" x14ac:dyDescent="0.25">
      <c r="A410" s="1" t="s">
        <v>13</v>
      </c>
      <c r="B410" s="106">
        <v>0</v>
      </c>
      <c r="C410" s="109">
        <v>0</v>
      </c>
      <c r="D410" s="228">
        <v>0</v>
      </c>
      <c r="E410" s="206">
        <v>0</v>
      </c>
      <c r="F410" s="109">
        <v>0</v>
      </c>
      <c r="G410" s="109">
        <v>0</v>
      </c>
      <c r="H410" s="109">
        <v>0</v>
      </c>
      <c r="I410" s="106">
        <v>0</v>
      </c>
      <c r="J410" s="106">
        <v>0</v>
      </c>
      <c r="K410" s="106">
        <v>0</v>
      </c>
      <c r="L410" s="523"/>
      <c r="O410" s="134"/>
    </row>
    <row r="411" spans="1:15" x14ac:dyDescent="0.25">
      <c r="A411" s="35" t="s">
        <v>147</v>
      </c>
      <c r="B411" s="106"/>
      <c r="C411" s="109"/>
      <c r="D411" s="228"/>
      <c r="E411" s="206"/>
      <c r="F411" s="109"/>
      <c r="G411" s="109"/>
      <c r="H411" s="109"/>
      <c r="I411" s="106"/>
      <c r="J411" s="106"/>
      <c r="K411" s="107"/>
      <c r="L411" s="523"/>
      <c r="O411" s="134"/>
    </row>
    <row r="412" spans="1:15" x14ac:dyDescent="0.25">
      <c r="A412" s="33" t="s">
        <v>148</v>
      </c>
      <c r="B412" s="106"/>
      <c r="C412" s="109"/>
      <c r="D412" s="228"/>
      <c r="E412" s="206"/>
      <c r="F412" s="109"/>
      <c r="G412" s="109"/>
      <c r="H412" s="109"/>
      <c r="I412" s="106"/>
      <c r="J412" s="106"/>
      <c r="K412" s="107"/>
      <c r="L412" s="523"/>
      <c r="O412" s="134"/>
    </row>
    <row r="413" spans="1:15" x14ac:dyDescent="0.25">
      <c r="A413" s="33" t="s">
        <v>151</v>
      </c>
      <c r="B413" s="106"/>
      <c r="C413" s="109"/>
      <c r="D413" s="228"/>
      <c r="E413" s="206"/>
      <c r="F413" s="109"/>
      <c r="G413" s="109"/>
      <c r="H413" s="109"/>
      <c r="I413" s="106"/>
      <c r="J413" s="106"/>
      <c r="K413" s="107"/>
      <c r="L413" s="523"/>
      <c r="O413" s="134"/>
    </row>
    <row r="414" spans="1:15" x14ac:dyDescent="0.25">
      <c r="A414" s="33" t="s">
        <v>149</v>
      </c>
      <c r="B414" s="106">
        <v>0</v>
      </c>
      <c r="C414" s="109">
        <v>0</v>
      </c>
      <c r="D414" s="228">
        <v>0</v>
      </c>
      <c r="E414" s="206">
        <v>0</v>
      </c>
      <c r="F414" s="109">
        <v>0</v>
      </c>
      <c r="G414" s="109">
        <v>0</v>
      </c>
      <c r="H414" s="109">
        <v>0</v>
      </c>
      <c r="I414" s="106">
        <v>0</v>
      </c>
      <c r="J414" s="106">
        <v>0</v>
      </c>
      <c r="K414" s="106">
        <v>0</v>
      </c>
      <c r="L414" s="523"/>
      <c r="O414" s="134"/>
    </row>
    <row r="415" spans="1:15" ht="51" customHeight="1" thickBot="1" x14ac:dyDescent="0.3">
      <c r="A415" s="64" t="s">
        <v>150</v>
      </c>
      <c r="B415" s="106">
        <v>0</v>
      </c>
      <c r="C415" s="109">
        <v>0</v>
      </c>
      <c r="D415" s="228">
        <v>0</v>
      </c>
      <c r="E415" s="206">
        <v>0</v>
      </c>
      <c r="F415" s="109">
        <v>0</v>
      </c>
      <c r="G415" s="109">
        <v>0</v>
      </c>
      <c r="H415" s="109">
        <v>0</v>
      </c>
      <c r="I415" s="106">
        <v>0</v>
      </c>
      <c r="J415" s="106">
        <v>0</v>
      </c>
      <c r="K415" s="106">
        <v>0</v>
      </c>
      <c r="L415" s="524"/>
      <c r="O415" s="134"/>
    </row>
    <row r="416" spans="1:15" ht="15.75" thickBot="1" x14ac:dyDescent="0.3">
      <c r="A416" s="534" t="s">
        <v>32</v>
      </c>
      <c r="B416" s="535"/>
      <c r="C416" s="535"/>
      <c r="D416" s="535"/>
      <c r="E416" s="535"/>
      <c r="F416" s="535"/>
      <c r="G416" s="535"/>
      <c r="H416" s="535"/>
      <c r="I416" s="535"/>
      <c r="J416" s="535"/>
      <c r="K416" s="535"/>
      <c r="L416" s="537"/>
      <c r="O416" s="134"/>
    </row>
    <row r="417" spans="1:15" ht="15.75" customHeight="1" thickBot="1" x14ac:dyDescent="0.3">
      <c r="A417" s="486" t="s">
        <v>75</v>
      </c>
      <c r="B417" s="487"/>
      <c r="C417" s="487"/>
      <c r="D417" s="487"/>
      <c r="E417" s="487"/>
      <c r="F417" s="487"/>
      <c r="G417" s="487"/>
      <c r="H417" s="487"/>
      <c r="I417" s="487"/>
      <c r="J417" s="487"/>
      <c r="K417" s="487"/>
      <c r="L417" s="488"/>
      <c r="O417" s="134"/>
    </row>
    <row r="418" spans="1:15" x14ac:dyDescent="0.25">
      <c r="A418" s="32" t="s">
        <v>7</v>
      </c>
      <c r="B418" s="104">
        <f t="shared" ref="B418" si="133">SUM(B419:B422)</f>
        <v>0</v>
      </c>
      <c r="C418" s="98">
        <f t="shared" ref="C418" si="134">SUM(C419:C422)</f>
        <v>0</v>
      </c>
      <c r="D418" s="217">
        <f t="shared" ref="D418" si="135">SUM(D419:D422)</f>
        <v>0</v>
      </c>
      <c r="E418" s="199">
        <f t="shared" ref="E418" si="136">SUM(E419:E422)</f>
        <v>0</v>
      </c>
      <c r="F418" s="98">
        <f t="shared" ref="F418" si="137">SUM(F419:F422)</f>
        <v>0</v>
      </c>
      <c r="G418" s="98">
        <f t="shared" ref="G418" si="138">SUM(G419:G422)</f>
        <v>0</v>
      </c>
      <c r="H418" s="98">
        <f t="shared" ref="H418" si="139">SUM(H419:H422)</f>
        <v>0</v>
      </c>
      <c r="I418" s="104">
        <f t="shared" ref="I418" si="140">SUM(I419:I422)</f>
        <v>0</v>
      </c>
      <c r="J418" s="104">
        <f t="shared" ref="J418" si="141">SUM(J419:J422)</f>
        <v>0</v>
      </c>
      <c r="K418" s="104">
        <f t="shared" ref="K418" si="142">SUM(K419:K422)</f>
        <v>0</v>
      </c>
      <c r="L418" s="489" t="s">
        <v>198</v>
      </c>
      <c r="N418" s="26"/>
      <c r="O418" s="135"/>
    </row>
    <row r="419" spans="1:15" x14ac:dyDescent="0.25">
      <c r="A419" s="33" t="s">
        <v>8</v>
      </c>
      <c r="B419" s="106">
        <v>0</v>
      </c>
      <c r="C419" s="109">
        <v>0</v>
      </c>
      <c r="D419" s="228">
        <v>0</v>
      </c>
      <c r="E419" s="206">
        <v>0</v>
      </c>
      <c r="F419" s="109">
        <v>0</v>
      </c>
      <c r="G419" s="109">
        <v>0</v>
      </c>
      <c r="H419" s="109">
        <v>0</v>
      </c>
      <c r="I419" s="106">
        <v>0</v>
      </c>
      <c r="J419" s="106">
        <v>0</v>
      </c>
      <c r="K419" s="106">
        <v>0</v>
      </c>
      <c r="L419" s="490"/>
    </row>
    <row r="420" spans="1:15" x14ac:dyDescent="0.25">
      <c r="A420" s="33" t="s">
        <v>9</v>
      </c>
      <c r="B420" s="106">
        <v>0</v>
      </c>
      <c r="C420" s="109">
        <v>0</v>
      </c>
      <c r="D420" s="228">
        <v>0</v>
      </c>
      <c r="E420" s="206">
        <v>0</v>
      </c>
      <c r="F420" s="109">
        <v>0</v>
      </c>
      <c r="G420" s="109">
        <v>0</v>
      </c>
      <c r="H420" s="109">
        <v>0</v>
      </c>
      <c r="I420" s="106">
        <v>0</v>
      </c>
      <c r="J420" s="106">
        <v>0</v>
      </c>
      <c r="K420" s="106">
        <v>0</v>
      </c>
      <c r="L420" s="490"/>
    </row>
    <row r="421" spans="1:15" ht="25.5" x14ac:dyDescent="0.25">
      <c r="A421" s="33" t="s">
        <v>10</v>
      </c>
      <c r="B421" s="106">
        <v>0</v>
      </c>
      <c r="C421" s="109">
        <v>0</v>
      </c>
      <c r="D421" s="228">
        <v>0</v>
      </c>
      <c r="E421" s="206">
        <v>0</v>
      </c>
      <c r="F421" s="109">
        <v>0</v>
      </c>
      <c r="G421" s="109">
        <v>0</v>
      </c>
      <c r="H421" s="109">
        <v>0</v>
      </c>
      <c r="I421" s="106">
        <v>0</v>
      </c>
      <c r="J421" s="106">
        <v>0</v>
      </c>
      <c r="K421" s="106">
        <v>0</v>
      </c>
      <c r="L421" s="490"/>
    </row>
    <row r="422" spans="1:15" ht="25.5" x14ac:dyDescent="0.25">
      <c r="A422" s="35" t="s">
        <v>3</v>
      </c>
      <c r="B422" s="104">
        <f>SUM(B424:B425)</f>
        <v>0</v>
      </c>
      <c r="C422" s="98">
        <f t="shared" ref="C422:K422" si="143">SUM(C424:C425)</f>
        <v>0</v>
      </c>
      <c r="D422" s="217">
        <f t="shared" si="143"/>
        <v>0</v>
      </c>
      <c r="E422" s="199">
        <f t="shared" si="143"/>
        <v>0</v>
      </c>
      <c r="F422" s="98">
        <f t="shared" si="143"/>
        <v>0</v>
      </c>
      <c r="G422" s="98">
        <f t="shared" si="143"/>
        <v>0</v>
      </c>
      <c r="H422" s="98">
        <f t="shared" si="143"/>
        <v>0</v>
      </c>
      <c r="I422" s="104">
        <f t="shared" si="143"/>
        <v>0</v>
      </c>
      <c r="J422" s="104">
        <f t="shared" si="143"/>
        <v>0</v>
      </c>
      <c r="K422" s="104">
        <f t="shared" si="143"/>
        <v>0</v>
      </c>
      <c r="L422" s="490"/>
    </row>
    <row r="423" spans="1:15" x14ac:dyDescent="0.25">
      <c r="A423" s="33" t="s">
        <v>121</v>
      </c>
      <c r="B423" s="104"/>
      <c r="C423" s="98"/>
      <c r="D423" s="217"/>
      <c r="E423" s="199"/>
      <c r="F423" s="98"/>
      <c r="G423" s="98"/>
      <c r="H423" s="98"/>
      <c r="I423" s="104"/>
      <c r="J423" s="104"/>
      <c r="K423" s="105"/>
      <c r="L423" s="490"/>
    </row>
    <row r="424" spans="1:15" x14ac:dyDescent="0.25">
      <c r="A424" s="33" t="s">
        <v>6</v>
      </c>
      <c r="B424" s="106">
        <v>0</v>
      </c>
      <c r="C424" s="109">
        <v>0</v>
      </c>
      <c r="D424" s="228">
        <v>0</v>
      </c>
      <c r="E424" s="206">
        <v>0</v>
      </c>
      <c r="F424" s="109">
        <v>0</v>
      </c>
      <c r="G424" s="109">
        <v>0</v>
      </c>
      <c r="H424" s="109">
        <v>0</v>
      </c>
      <c r="I424" s="106">
        <v>0</v>
      </c>
      <c r="J424" s="106">
        <v>0</v>
      </c>
      <c r="K424" s="106">
        <v>0</v>
      </c>
      <c r="L424" s="490"/>
    </row>
    <row r="425" spans="1:15" ht="51" x14ac:dyDescent="0.25">
      <c r="A425" s="33" t="s">
        <v>13</v>
      </c>
      <c r="B425" s="106">
        <v>0</v>
      </c>
      <c r="C425" s="109">
        <v>0</v>
      </c>
      <c r="D425" s="228">
        <v>0</v>
      </c>
      <c r="E425" s="206">
        <v>0</v>
      </c>
      <c r="F425" s="109">
        <v>0</v>
      </c>
      <c r="G425" s="109">
        <v>0</v>
      </c>
      <c r="H425" s="109">
        <v>0</v>
      </c>
      <c r="I425" s="106">
        <v>0</v>
      </c>
      <c r="J425" s="106">
        <v>0</v>
      </c>
      <c r="K425" s="106">
        <v>0</v>
      </c>
      <c r="L425" s="490"/>
    </row>
    <row r="426" spans="1:15" x14ac:dyDescent="0.25">
      <c r="A426" s="35" t="s">
        <v>147</v>
      </c>
      <c r="B426" s="106"/>
      <c r="C426" s="109"/>
      <c r="D426" s="228"/>
      <c r="E426" s="206"/>
      <c r="F426" s="109"/>
      <c r="G426" s="109"/>
      <c r="H426" s="109"/>
      <c r="I426" s="106"/>
      <c r="J426" s="106"/>
      <c r="K426" s="107"/>
      <c r="L426" s="490"/>
    </row>
    <row r="427" spans="1:15" x14ac:dyDescent="0.25">
      <c r="A427" s="33" t="s">
        <v>148</v>
      </c>
      <c r="B427" s="106"/>
      <c r="C427" s="109"/>
      <c r="D427" s="228"/>
      <c r="E427" s="206"/>
      <c r="F427" s="109"/>
      <c r="G427" s="109"/>
      <c r="H427" s="109"/>
      <c r="I427" s="106"/>
      <c r="J427" s="106"/>
      <c r="K427" s="107"/>
      <c r="L427" s="490"/>
    </row>
    <row r="428" spans="1:15" x14ac:dyDescent="0.25">
      <c r="A428" s="33" t="s">
        <v>151</v>
      </c>
      <c r="B428" s="106"/>
      <c r="C428" s="109"/>
      <c r="D428" s="228"/>
      <c r="E428" s="206"/>
      <c r="F428" s="109"/>
      <c r="G428" s="109"/>
      <c r="H428" s="109"/>
      <c r="I428" s="106"/>
      <c r="J428" s="106"/>
      <c r="K428" s="107"/>
      <c r="L428" s="490"/>
    </row>
    <row r="429" spans="1:15" x14ac:dyDescent="0.25">
      <c r="A429" s="33" t="s">
        <v>149</v>
      </c>
      <c r="B429" s="106">
        <v>0</v>
      </c>
      <c r="C429" s="109">
        <v>0</v>
      </c>
      <c r="D429" s="228">
        <v>0</v>
      </c>
      <c r="E429" s="206">
        <v>0</v>
      </c>
      <c r="F429" s="109">
        <v>0</v>
      </c>
      <c r="G429" s="109">
        <v>0</v>
      </c>
      <c r="H429" s="109">
        <v>0</v>
      </c>
      <c r="I429" s="106">
        <v>0</v>
      </c>
      <c r="J429" s="106">
        <v>0</v>
      </c>
      <c r="K429" s="106">
        <v>0</v>
      </c>
      <c r="L429" s="490"/>
    </row>
    <row r="430" spans="1:15" ht="57.75" customHeight="1" thickBot="1" x14ac:dyDescent="0.3">
      <c r="A430" s="64" t="s">
        <v>150</v>
      </c>
      <c r="B430" s="106">
        <v>0</v>
      </c>
      <c r="C430" s="109">
        <v>0</v>
      </c>
      <c r="D430" s="228">
        <v>0</v>
      </c>
      <c r="E430" s="206">
        <v>0</v>
      </c>
      <c r="F430" s="109">
        <v>0</v>
      </c>
      <c r="G430" s="109">
        <v>0</v>
      </c>
      <c r="H430" s="109">
        <v>0</v>
      </c>
      <c r="I430" s="106">
        <v>0</v>
      </c>
      <c r="J430" s="106">
        <v>0</v>
      </c>
      <c r="K430" s="106">
        <v>0</v>
      </c>
      <c r="L430" s="491"/>
    </row>
    <row r="431" spans="1:15" ht="15.75" thickBot="1" x14ac:dyDescent="0.3">
      <c r="A431" s="534" t="s">
        <v>4</v>
      </c>
      <c r="B431" s="535"/>
      <c r="C431" s="535"/>
      <c r="D431" s="535"/>
      <c r="E431" s="535"/>
      <c r="F431" s="535"/>
      <c r="G431" s="535"/>
      <c r="H431" s="535"/>
      <c r="I431" s="535"/>
      <c r="J431" s="535"/>
      <c r="K431" s="535"/>
      <c r="L431" s="537"/>
    </row>
    <row r="432" spans="1:15" ht="15.75" customHeight="1" thickBot="1" x14ac:dyDescent="0.3">
      <c r="A432" s="534" t="s">
        <v>5</v>
      </c>
      <c r="B432" s="535"/>
      <c r="C432" s="535"/>
      <c r="D432" s="535"/>
      <c r="E432" s="535"/>
      <c r="F432" s="535"/>
      <c r="G432" s="535"/>
      <c r="H432" s="535"/>
      <c r="I432" s="535"/>
      <c r="J432" s="535"/>
      <c r="K432" s="535"/>
      <c r="L432" s="537"/>
    </row>
    <row r="433" spans="1:15" ht="15" customHeight="1" thickBot="1" x14ac:dyDescent="0.3">
      <c r="A433" s="483" t="s">
        <v>33</v>
      </c>
      <c r="B433" s="484"/>
      <c r="C433" s="484"/>
      <c r="D433" s="484"/>
      <c r="E433" s="484"/>
      <c r="F433" s="484"/>
      <c r="G433" s="484"/>
      <c r="H433" s="484"/>
      <c r="I433" s="484"/>
      <c r="J433" s="484"/>
      <c r="K433" s="484"/>
      <c r="L433" s="485"/>
    </row>
    <row r="434" spans="1:15" ht="18.75" customHeight="1" x14ac:dyDescent="0.25">
      <c r="A434" s="3" t="s">
        <v>7</v>
      </c>
      <c r="B434" s="294">
        <f>SUM(B435:B438)</f>
        <v>14100000</v>
      </c>
      <c r="C434" s="294">
        <f t="shared" ref="C434:K434" si="144">SUM(C435:C438)</f>
        <v>19931000</v>
      </c>
      <c r="D434" s="292">
        <f t="shared" si="144"/>
        <v>19931000</v>
      </c>
      <c r="E434" s="293">
        <f t="shared" si="144"/>
        <v>54090000</v>
      </c>
      <c r="F434" s="294">
        <f t="shared" si="144"/>
        <v>64577666</v>
      </c>
      <c r="G434" s="294">
        <f t="shared" si="144"/>
        <v>40057667</v>
      </c>
      <c r="H434" s="294">
        <f t="shared" si="144"/>
        <v>58803667</v>
      </c>
      <c r="I434" s="294">
        <f t="shared" si="144"/>
        <v>91500000</v>
      </c>
      <c r="J434" s="294">
        <f t="shared" si="144"/>
        <v>168000000</v>
      </c>
      <c r="K434" s="294">
        <f t="shared" si="144"/>
        <v>180400000</v>
      </c>
      <c r="L434" s="61"/>
      <c r="N434" s="26"/>
    </row>
    <row r="435" spans="1:15" x14ac:dyDescent="0.25">
      <c r="A435" s="1" t="s">
        <v>8</v>
      </c>
      <c r="B435" s="268">
        <v>0</v>
      </c>
      <c r="C435" s="268">
        <v>0</v>
      </c>
      <c r="D435" s="269">
        <v>0</v>
      </c>
      <c r="E435" s="295">
        <v>0</v>
      </c>
      <c r="F435" s="268">
        <v>0</v>
      </c>
      <c r="G435" s="268">
        <v>0</v>
      </c>
      <c r="H435" s="268">
        <v>0</v>
      </c>
      <c r="I435" s="268">
        <v>0</v>
      </c>
      <c r="J435" s="268">
        <v>0</v>
      </c>
      <c r="K435" s="268">
        <v>0</v>
      </c>
      <c r="L435" s="4"/>
    </row>
    <row r="436" spans="1:15" x14ac:dyDescent="0.25">
      <c r="A436" s="1" t="s">
        <v>9</v>
      </c>
      <c r="B436" s="268">
        <v>0</v>
      </c>
      <c r="C436" s="268">
        <v>0</v>
      </c>
      <c r="D436" s="269">
        <v>0</v>
      </c>
      <c r="E436" s="295">
        <v>0</v>
      </c>
      <c r="F436" s="268">
        <v>0</v>
      </c>
      <c r="G436" s="268">
        <v>0</v>
      </c>
      <c r="H436" s="268">
        <v>0</v>
      </c>
      <c r="I436" s="268">
        <v>0</v>
      </c>
      <c r="J436" s="268">
        <v>0</v>
      </c>
      <c r="K436" s="268">
        <v>0</v>
      </c>
      <c r="L436" s="4"/>
    </row>
    <row r="437" spans="1:15" ht="25.5" x14ac:dyDescent="0.25">
      <c r="A437" s="1" t="s">
        <v>10</v>
      </c>
      <c r="B437" s="268">
        <v>0</v>
      </c>
      <c r="C437" s="268">
        <v>0</v>
      </c>
      <c r="D437" s="269">
        <v>0</v>
      </c>
      <c r="E437" s="295">
        <v>0</v>
      </c>
      <c r="F437" s="268">
        <v>0</v>
      </c>
      <c r="G437" s="268">
        <v>0</v>
      </c>
      <c r="H437" s="268">
        <v>0</v>
      </c>
      <c r="I437" s="268">
        <v>0</v>
      </c>
      <c r="J437" s="268">
        <v>0</v>
      </c>
      <c r="K437" s="268">
        <v>0</v>
      </c>
      <c r="L437" s="4"/>
    </row>
    <row r="438" spans="1:15" ht="25.5" x14ac:dyDescent="0.25">
      <c r="A438" s="2" t="s">
        <v>3</v>
      </c>
      <c r="B438" s="298">
        <f>SUM(B440:B441)</f>
        <v>14100000</v>
      </c>
      <c r="C438" s="298">
        <f t="shared" ref="C438:K438" si="145">SUM(C440:C441)</f>
        <v>19931000</v>
      </c>
      <c r="D438" s="296">
        <f t="shared" si="145"/>
        <v>19931000</v>
      </c>
      <c r="E438" s="297">
        <f t="shared" si="145"/>
        <v>54090000</v>
      </c>
      <c r="F438" s="298">
        <f t="shared" si="145"/>
        <v>64577666</v>
      </c>
      <c r="G438" s="298">
        <f t="shared" si="145"/>
        <v>40057667</v>
      </c>
      <c r="H438" s="298">
        <f t="shared" si="145"/>
        <v>58803667</v>
      </c>
      <c r="I438" s="298">
        <f t="shared" si="145"/>
        <v>91500000</v>
      </c>
      <c r="J438" s="298">
        <f t="shared" si="145"/>
        <v>168000000</v>
      </c>
      <c r="K438" s="298">
        <f t="shared" si="145"/>
        <v>180400000</v>
      </c>
      <c r="L438" s="4"/>
    </row>
    <row r="439" spans="1:15" x14ac:dyDescent="0.25">
      <c r="A439" s="1" t="s">
        <v>121</v>
      </c>
      <c r="B439" s="268"/>
      <c r="C439" s="268"/>
      <c r="D439" s="269"/>
      <c r="E439" s="295"/>
      <c r="F439" s="268"/>
      <c r="G439" s="268"/>
      <c r="H439" s="268"/>
      <c r="I439" s="268"/>
      <c r="J439" s="268"/>
      <c r="K439" s="337"/>
      <c r="L439" s="4"/>
    </row>
    <row r="440" spans="1:15" x14ac:dyDescent="0.25">
      <c r="A440" s="1" t="s">
        <v>6</v>
      </c>
      <c r="B440" s="268">
        <v>14100000</v>
      </c>
      <c r="C440" s="268">
        <v>19931000</v>
      </c>
      <c r="D440" s="324">
        <v>19931000</v>
      </c>
      <c r="E440" s="295">
        <v>54090000</v>
      </c>
      <c r="F440" s="268">
        <v>45774000</v>
      </c>
      <c r="G440" s="268">
        <v>21254000</v>
      </c>
      <c r="H440" s="268">
        <v>40000000</v>
      </c>
      <c r="I440" s="268">
        <v>40000000</v>
      </c>
      <c r="J440" s="268">
        <v>40000000</v>
      </c>
      <c r="K440" s="337">
        <v>40000000</v>
      </c>
      <c r="L440" s="4"/>
    </row>
    <row r="441" spans="1:15" ht="51" x14ac:dyDescent="0.25">
      <c r="A441" s="1" t="s">
        <v>13</v>
      </c>
      <c r="B441" s="268">
        <v>0</v>
      </c>
      <c r="C441" s="268">
        <v>0</v>
      </c>
      <c r="D441" s="324">
        <v>0</v>
      </c>
      <c r="E441" s="295">
        <v>0</v>
      </c>
      <c r="F441" s="268">
        <v>18803666</v>
      </c>
      <c r="G441" s="268">
        <v>18803667</v>
      </c>
      <c r="H441" s="268">
        <v>18803667</v>
      </c>
      <c r="I441" s="268">
        <v>51500000</v>
      </c>
      <c r="J441" s="268">
        <v>128000000</v>
      </c>
      <c r="K441" s="337">
        <v>140400000</v>
      </c>
      <c r="L441" s="25"/>
    </row>
    <row r="442" spans="1:15" x14ac:dyDescent="0.25">
      <c r="A442" s="35" t="s">
        <v>147</v>
      </c>
      <c r="B442" s="268"/>
      <c r="C442" s="268"/>
      <c r="D442" s="269"/>
      <c r="E442" s="295"/>
      <c r="F442" s="268"/>
      <c r="G442" s="268"/>
      <c r="H442" s="268"/>
      <c r="I442" s="268"/>
      <c r="J442" s="268"/>
      <c r="K442" s="337"/>
      <c r="L442" s="4"/>
    </row>
    <row r="443" spans="1:15" x14ac:dyDescent="0.25">
      <c r="A443" s="33" t="s">
        <v>148</v>
      </c>
      <c r="B443" s="268"/>
      <c r="C443" s="268"/>
      <c r="D443" s="269"/>
      <c r="E443" s="295"/>
      <c r="F443" s="268"/>
      <c r="G443" s="268"/>
      <c r="H443" s="268"/>
      <c r="I443" s="268"/>
      <c r="J443" s="268"/>
      <c r="K443" s="337"/>
      <c r="L443" s="4"/>
    </row>
    <row r="444" spans="1:15" x14ac:dyDescent="0.25">
      <c r="A444" s="33" t="s">
        <v>151</v>
      </c>
      <c r="B444" s="268"/>
      <c r="C444" s="268"/>
      <c r="D444" s="269"/>
      <c r="E444" s="295"/>
      <c r="F444" s="268"/>
      <c r="G444" s="268"/>
      <c r="H444" s="268"/>
      <c r="I444" s="268"/>
      <c r="J444" s="268"/>
      <c r="K444" s="337"/>
      <c r="L444" s="4"/>
    </row>
    <row r="445" spans="1:15" x14ac:dyDescent="0.25">
      <c r="A445" s="33" t="s">
        <v>149</v>
      </c>
      <c r="B445" s="268">
        <v>14100000</v>
      </c>
      <c r="C445" s="268">
        <v>19931000</v>
      </c>
      <c r="D445" s="324">
        <v>19931000</v>
      </c>
      <c r="E445" s="295">
        <v>54090000</v>
      </c>
      <c r="F445" s="268">
        <v>45774000</v>
      </c>
      <c r="G445" s="268">
        <v>21254000</v>
      </c>
      <c r="H445" s="268">
        <v>40000000</v>
      </c>
      <c r="I445" s="268">
        <v>40000000</v>
      </c>
      <c r="J445" s="268">
        <v>40000000</v>
      </c>
      <c r="K445" s="337">
        <v>40000000</v>
      </c>
      <c r="L445" s="4"/>
    </row>
    <row r="446" spans="1:15" ht="51.75" thickBot="1" x14ac:dyDescent="0.3">
      <c r="A446" s="64" t="s">
        <v>150</v>
      </c>
      <c r="B446" s="268">
        <v>0</v>
      </c>
      <c r="C446" s="268">
        <v>0</v>
      </c>
      <c r="D446" s="324">
        <v>0</v>
      </c>
      <c r="E446" s="295">
        <v>0</v>
      </c>
      <c r="F446" s="268">
        <v>18803666</v>
      </c>
      <c r="G446" s="268">
        <v>18803667</v>
      </c>
      <c r="H446" s="268">
        <v>18803667</v>
      </c>
      <c r="I446" s="268">
        <v>51500000</v>
      </c>
      <c r="J446" s="268">
        <v>128000000</v>
      </c>
      <c r="K446" s="337">
        <v>140400000</v>
      </c>
      <c r="L446" s="25"/>
      <c r="O446" s="52"/>
    </row>
    <row r="447" spans="1:15" ht="15.75" customHeight="1" thickBot="1" x14ac:dyDescent="0.3">
      <c r="A447" s="514" t="s">
        <v>34</v>
      </c>
      <c r="B447" s="515"/>
      <c r="C447" s="515"/>
      <c r="D447" s="515"/>
      <c r="E447" s="515"/>
      <c r="F447" s="515"/>
      <c r="G447" s="515"/>
      <c r="H447" s="515"/>
      <c r="I447" s="515"/>
      <c r="J447" s="515"/>
      <c r="K447" s="515"/>
      <c r="L447" s="516"/>
    </row>
    <row r="448" spans="1:15" x14ac:dyDescent="0.25">
      <c r="A448" s="3" t="s">
        <v>7</v>
      </c>
      <c r="B448" s="98">
        <f t="shared" ref="B448" si="146">SUM(B449:B452)</f>
        <v>0</v>
      </c>
      <c r="C448" s="98">
        <f t="shared" ref="C448" si="147">SUM(C449:C452)</f>
        <v>0</v>
      </c>
      <c r="D448" s="217">
        <f t="shared" ref="D448" si="148">SUM(D449:D452)</f>
        <v>0</v>
      </c>
      <c r="E448" s="199">
        <f t="shared" ref="E448" si="149">SUM(E449:E452)</f>
        <v>0</v>
      </c>
      <c r="F448" s="98">
        <f t="shared" ref="F448" si="150">SUM(F449:F452)</f>
        <v>0</v>
      </c>
      <c r="G448" s="98">
        <f t="shared" ref="G448" si="151">SUM(G449:G452)</f>
        <v>7300000</v>
      </c>
      <c r="H448" s="98">
        <f t="shared" ref="H448" si="152">SUM(H449:H452)</f>
        <v>13900000</v>
      </c>
      <c r="I448" s="98">
        <f t="shared" ref="I448" si="153">SUM(I449:I452)</f>
        <v>13900000</v>
      </c>
      <c r="J448" s="98">
        <f t="shared" ref="J448" si="154">SUM(J449:J452)</f>
        <v>13900000</v>
      </c>
      <c r="K448" s="98">
        <f t="shared" ref="K448" si="155">SUM(K449:K452)</f>
        <v>13900000</v>
      </c>
      <c r="L448" s="61"/>
    </row>
    <row r="449" spans="1:15" x14ac:dyDescent="0.25">
      <c r="A449" s="1" t="s">
        <v>8</v>
      </c>
      <c r="B449" s="109">
        <v>0</v>
      </c>
      <c r="C449" s="109">
        <v>0</v>
      </c>
      <c r="D449" s="228">
        <v>0</v>
      </c>
      <c r="E449" s="206">
        <v>0</v>
      </c>
      <c r="F449" s="109">
        <v>0</v>
      </c>
      <c r="G449" s="109">
        <v>0</v>
      </c>
      <c r="H449" s="109">
        <v>0</v>
      </c>
      <c r="I449" s="109">
        <v>0</v>
      </c>
      <c r="J449" s="109">
        <v>0</v>
      </c>
      <c r="K449" s="109">
        <v>0</v>
      </c>
      <c r="L449" s="4"/>
    </row>
    <row r="450" spans="1:15" x14ac:dyDescent="0.25">
      <c r="A450" s="1" t="s">
        <v>9</v>
      </c>
      <c r="B450" s="109">
        <v>0</v>
      </c>
      <c r="C450" s="109">
        <v>0</v>
      </c>
      <c r="D450" s="228">
        <v>0</v>
      </c>
      <c r="E450" s="206">
        <v>0</v>
      </c>
      <c r="F450" s="109">
        <v>0</v>
      </c>
      <c r="G450" s="109">
        <v>0</v>
      </c>
      <c r="H450" s="109">
        <v>0</v>
      </c>
      <c r="I450" s="109">
        <v>0</v>
      </c>
      <c r="J450" s="109">
        <v>0</v>
      </c>
      <c r="K450" s="109">
        <v>0</v>
      </c>
      <c r="L450" s="4"/>
    </row>
    <row r="451" spans="1:15" ht="25.5" x14ac:dyDescent="0.25">
      <c r="A451" s="1" t="s">
        <v>10</v>
      </c>
      <c r="B451" s="109">
        <v>0</v>
      </c>
      <c r="C451" s="109">
        <v>0</v>
      </c>
      <c r="D451" s="228">
        <v>0</v>
      </c>
      <c r="E451" s="206">
        <v>0</v>
      </c>
      <c r="F451" s="109">
        <v>0</v>
      </c>
      <c r="G451" s="109">
        <v>0</v>
      </c>
      <c r="H451" s="109">
        <v>0</v>
      </c>
      <c r="I451" s="109">
        <v>0</v>
      </c>
      <c r="J451" s="109">
        <v>0</v>
      </c>
      <c r="K451" s="109">
        <v>0</v>
      </c>
      <c r="L451" s="4"/>
    </row>
    <row r="452" spans="1:15" ht="25.5" x14ac:dyDescent="0.25">
      <c r="A452" s="2" t="s">
        <v>3</v>
      </c>
      <c r="B452" s="98">
        <f>SUM(B454:B455)</f>
        <v>0</v>
      </c>
      <c r="C452" s="98">
        <f t="shared" ref="C452:K452" si="156">SUM(C454:C455)</f>
        <v>0</v>
      </c>
      <c r="D452" s="217">
        <f t="shared" si="156"/>
        <v>0</v>
      </c>
      <c r="E452" s="199">
        <f t="shared" si="156"/>
        <v>0</v>
      </c>
      <c r="F452" s="98">
        <f t="shared" si="156"/>
        <v>0</v>
      </c>
      <c r="G452" s="98">
        <f t="shared" si="156"/>
        <v>7300000</v>
      </c>
      <c r="H452" s="98">
        <f t="shared" si="156"/>
        <v>13900000</v>
      </c>
      <c r="I452" s="98">
        <f t="shared" si="156"/>
        <v>13900000</v>
      </c>
      <c r="J452" s="98">
        <f t="shared" si="156"/>
        <v>13900000</v>
      </c>
      <c r="K452" s="98">
        <f t="shared" si="156"/>
        <v>13900000</v>
      </c>
      <c r="L452" s="4"/>
    </row>
    <row r="453" spans="1:15" x14ac:dyDescent="0.25">
      <c r="A453" s="1" t="s">
        <v>121</v>
      </c>
      <c r="B453" s="98"/>
      <c r="C453" s="98"/>
      <c r="D453" s="217"/>
      <c r="E453" s="199"/>
      <c r="F453" s="98"/>
      <c r="G453" s="98"/>
      <c r="H453" s="98"/>
      <c r="I453" s="98"/>
      <c r="J453" s="98"/>
      <c r="K453" s="108"/>
      <c r="L453" s="4"/>
    </row>
    <row r="454" spans="1:15" x14ac:dyDescent="0.25">
      <c r="A454" s="1" t="s">
        <v>6</v>
      </c>
      <c r="B454" s="109">
        <v>0</v>
      </c>
      <c r="C454" s="109">
        <v>0</v>
      </c>
      <c r="D454" s="228">
        <v>0</v>
      </c>
      <c r="E454" s="206">
        <v>0</v>
      </c>
      <c r="F454" s="109">
        <v>0</v>
      </c>
      <c r="G454" s="95">
        <v>7300000</v>
      </c>
      <c r="H454" s="95">
        <v>13900000</v>
      </c>
      <c r="I454" s="95">
        <v>13900000</v>
      </c>
      <c r="J454" s="95">
        <v>13900000</v>
      </c>
      <c r="K454" s="336">
        <v>13900000</v>
      </c>
      <c r="L454" s="4"/>
    </row>
    <row r="455" spans="1:15" ht="51" x14ac:dyDescent="0.25">
      <c r="A455" s="1" t="s">
        <v>13</v>
      </c>
      <c r="B455" s="109">
        <v>0</v>
      </c>
      <c r="C455" s="109">
        <v>0</v>
      </c>
      <c r="D455" s="228">
        <v>0</v>
      </c>
      <c r="E455" s="206">
        <v>0</v>
      </c>
      <c r="F455" s="109">
        <v>0</v>
      </c>
      <c r="G455" s="109">
        <v>0</v>
      </c>
      <c r="H455" s="109">
        <v>0</v>
      </c>
      <c r="I455" s="109">
        <v>0</v>
      </c>
      <c r="J455" s="109">
        <v>0</v>
      </c>
      <c r="K455" s="109">
        <v>0</v>
      </c>
      <c r="L455" s="4"/>
    </row>
    <row r="456" spans="1:15" x14ac:dyDescent="0.25">
      <c r="A456" s="35" t="s">
        <v>147</v>
      </c>
      <c r="B456" s="109"/>
      <c r="C456" s="109"/>
      <c r="D456" s="228"/>
      <c r="E456" s="206"/>
      <c r="F456" s="109"/>
      <c r="G456" s="109"/>
      <c r="H456" s="109"/>
      <c r="I456" s="109"/>
      <c r="J456" s="109"/>
      <c r="K456" s="110"/>
      <c r="L456" s="4"/>
    </row>
    <row r="457" spans="1:15" x14ac:dyDescent="0.25">
      <c r="A457" s="33" t="s">
        <v>148</v>
      </c>
      <c r="B457" s="109"/>
      <c r="C457" s="109"/>
      <c r="D457" s="228"/>
      <c r="E457" s="206"/>
      <c r="F457" s="109"/>
      <c r="G457" s="109"/>
      <c r="H457" s="109"/>
      <c r="I457" s="109"/>
      <c r="J457" s="109"/>
      <c r="K457" s="110"/>
      <c r="L457" s="4"/>
    </row>
    <row r="458" spans="1:15" x14ac:dyDescent="0.25">
      <c r="A458" s="33" t="s">
        <v>151</v>
      </c>
      <c r="B458" s="109"/>
      <c r="C458" s="109"/>
      <c r="D458" s="228"/>
      <c r="E458" s="206"/>
      <c r="F458" s="109"/>
      <c r="G458" s="109"/>
      <c r="H458" s="109"/>
      <c r="I458" s="109"/>
      <c r="J458" s="109"/>
      <c r="K458" s="110"/>
      <c r="L458" s="4"/>
    </row>
    <row r="459" spans="1:15" x14ac:dyDescent="0.25">
      <c r="A459" s="33" t="s">
        <v>149</v>
      </c>
      <c r="B459" s="109">
        <v>0</v>
      </c>
      <c r="C459" s="109">
        <v>0</v>
      </c>
      <c r="D459" s="228">
        <v>0</v>
      </c>
      <c r="E459" s="206">
        <v>0</v>
      </c>
      <c r="F459" s="109">
        <v>0</v>
      </c>
      <c r="G459" s="95">
        <v>7300000</v>
      </c>
      <c r="H459" s="95">
        <v>13900000</v>
      </c>
      <c r="I459" s="95">
        <v>13900000</v>
      </c>
      <c r="J459" s="95">
        <v>13900000</v>
      </c>
      <c r="K459" s="336">
        <v>13900000</v>
      </c>
      <c r="L459" s="4"/>
    </row>
    <row r="460" spans="1:15" ht="51.75" thickBot="1" x14ac:dyDescent="0.3">
      <c r="A460" s="64" t="s">
        <v>150</v>
      </c>
      <c r="B460" s="109">
        <v>0</v>
      </c>
      <c r="C460" s="109">
        <v>0</v>
      </c>
      <c r="D460" s="228">
        <v>0</v>
      </c>
      <c r="E460" s="206">
        <v>0</v>
      </c>
      <c r="F460" s="109">
        <v>0</v>
      </c>
      <c r="G460" s="109">
        <v>0</v>
      </c>
      <c r="H460" s="109">
        <v>0</v>
      </c>
      <c r="I460" s="109">
        <v>0</v>
      </c>
      <c r="J460" s="109">
        <v>0</v>
      </c>
      <c r="K460" s="109">
        <v>0</v>
      </c>
      <c r="L460" s="4"/>
    </row>
    <row r="461" spans="1:15" ht="15.75" customHeight="1" thickBot="1" x14ac:dyDescent="0.3">
      <c r="A461" s="483" t="s">
        <v>125</v>
      </c>
      <c r="B461" s="484"/>
      <c r="C461" s="484"/>
      <c r="D461" s="484"/>
      <c r="E461" s="484"/>
      <c r="F461" s="484"/>
      <c r="G461" s="484"/>
      <c r="H461" s="484"/>
      <c r="I461" s="484"/>
      <c r="J461" s="484"/>
      <c r="K461" s="484"/>
      <c r="L461" s="485"/>
    </row>
    <row r="462" spans="1:15" ht="39" x14ac:dyDescent="0.25">
      <c r="A462" s="97" t="s">
        <v>7</v>
      </c>
      <c r="B462" s="104">
        <f t="shared" ref="B462" si="157">SUM(B463:B466)</f>
        <v>0</v>
      </c>
      <c r="C462" s="98">
        <f t="shared" ref="C462" si="158">SUM(C463:C466)</f>
        <v>0</v>
      </c>
      <c r="D462" s="217">
        <f t="shared" ref="D462" si="159">SUM(D463:D466)</f>
        <v>0</v>
      </c>
      <c r="E462" s="199">
        <f t="shared" ref="E462" si="160">SUM(E463:E466)</f>
        <v>0</v>
      </c>
      <c r="F462" s="98">
        <f t="shared" ref="F462" si="161">SUM(F463:F466)</f>
        <v>0</v>
      </c>
      <c r="G462" s="98">
        <f t="shared" ref="G462" si="162">SUM(G463:G466)</f>
        <v>0</v>
      </c>
      <c r="H462" s="98">
        <f t="shared" ref="H462" si="163">SUM(H463:H466)</f>
        <v>40000000</v>
      </c>
      <c r="I462" s="104">
        <f t="shared" ref="I462" si="164">SUM(I463:I466)</f>
        <v>40000000</v>
      </c>
      <c r="J462" s="104">
        <f t="shared" ref="J462" si="165">SUM(J463:J466)</f>
        <v>40000000</v>
      </c>
      <c r="K462" s="104">
        <f t="shared" ref="K462" si="166">SUM(K463:K466)</f>
        <v>40000000</v>
      </c>
      <c r="L462" s="456" t="s">
        <v>200</v>
      </c>
      <c r="N462" s="136"/>
      <c r="O462" s="54"/>
    </row>
    <row r="463" spans="1:15" x14ac:dyDescent="0.25">
      <c r="A463" s="99" t="s">
        <v>8</v>
      </c>
      <c r="B463" s="106">
        <v>0</v>
      </c>
      <c r="C463" s="109">
        <v>0</v>
      </c>
      <c r="D463" s="228">
        <v>0</v>
      </c>
      <c r="E463" s="206">
        <v>0</v>
      </c>
      <c r="F463" s="109">
        <v>0</v>
      </c>
      <c r="G463" s="109">
        <v>0</v>
      </c>
      <c r="H463" s="109">
        <v>0</v>
      </c>
      <c r="I463" s="106">
        <v>0</v>
      </c>
      <c r="J463" s="106">
        <v>0</v>
      </c>
      <c r="K463" s="106">
        <v>0</v>
      </c>
      <c r="L463" s="4"/>
    </row>
    <row r="464" spans="1:15" x14ac:dyDescent="0.25">
      <c r="A464" s="99" t="s">
        <v>9</v>
      </c>
      <c r="B464" s="106">
        <v>0</v>
      </c>
      <c r="C464" s="109">
        <v>0</v>
      </c>
      <c r="D464" s="228">
        <v>0</v>
      </c>
      <c r="E464" s="206">
        <v>0</v>
      </c>
      <c r="F464" s="109">
        <v>0</v>
      </c>
      <c r="G464" s="109">
        <v>0</v>
      </c>
      <c r="H464" s="109">
        <v>0</v>
      </c>
      <c r="I464" s="106">
        <v>0</v>
      </c>
      <c r="J464" s="106">
        <v>0</v>
      </c>
      <c r="K464" s="106">
        <v>0</v>
      </c>
      <c r="L464" s="4"/>
    </row>
    <row r="465" spans="1:20" ht="25.5" x14ac:dyDescent="0.25">
      <c r="A465" s="99" t="s">
        <v>10</v>
      </c>
      <c r="B465" s="106">
        <v>0</v>
      </c>
      <c r="C465" s="109">
        <v>0</v>
      </c>
      <c r="D465" s="228">
        <v>0</v>
      </c>
      <c r="E465" s="206">
        <v>0</v>
      </c>
      <c r="F465" s="109">
        <v>0</v>
      </c>
      <c r="G465" s="109">
        <v>0</v>
      </c>
      <c r="H465" s="109">
        <v>0</v>
      </c>
      <c r="I465" s="106">
        <v>0</v>
      </c>
      <c r="J465" s="106">
        <v>0</v>
      </c>
      <c r="K465" s="106">
        <v>0</v>
      </c>
      <c r="L465" s="4"/>
    </row>
    <row r="466" spans="1:20" ht="25.5" x14ac:dyDescent="0.25">
      <c r="A466" s="101" t="s">
        <v>3</v>
      </c>
      <c r="B466" s="104">
        <f>SUM(B468:B469)</f>
        <v>0</v>
      </c>
      <c r="C466" s="98">
        <f t="shared" ref="C466:K466" si="167">SUM(C468:C469)</f>
        <v>0</v>
      </c>
      <c r="D466" s="217">
        <f t="shared" si="167"/>
        <v>0</v>
      </c>
      <c r="E466" s="199">
        <f t="shared" si="167"/>
        <v>0</v>
      </c>
      <c r="F466" s="98">
        <f t="shared" si="167"/>
        <v>0</v>
      </c>
      <c r="G466" s="98">
        <f t="shared" si="167"/>
        <v>0</v>
      </c>
      <c r="H466" s="98">
        <f t="shared" si="167"/>
        <v>40000000</v>
      </c>
      <c r="I466" s="104">
        <f t="shared" si="167"/>
        <v>40000000</v>
      </c>
      <c r="J466" s="104">
        <f t="shared" si="167"/>
        <v>40000000</v>
      </c>
      <c r="K466" s="104">
        <f t="shared" si="167"/>
        <v>40000000</v>
      </c>
      <c r="L466" s="4"/>
    </row>
    <row r="467" spans="1:20" x14ac:dyDescent="0.25">
      <c r="A467" s="99" t="s">
        <v>121</v>
      </c>
      <c r="B467" s="104"/>
      <c r="C467" s="98"/>
      <c r="D467" s="217"/>
      <c r="E467" s="199"/>
      <c r="F467" s="98"/>
      <c r="G467" s="98"/>
      <c r="H467" s="98"/>
      <c r="I467" s="104"/>
      <c r="J467" s="104"/>
      <c r="K467" s="105"/>
      <c r="L467" s="4"/>
    </row>
    <row r="468" spans="1:20" x14ac:dyDescent="0.25">
      <c r="A468" s="99" t="s">
        <v>6</v>
      </c>
      <c r="B468" s="106">
        <v>0</v>
      </c>
      <c r="C468" s="109">
        <v>0</v>
      </c>
      <c r="D468" s="228">
        <v>0</v>
      </c>
      <c r="E468" s="206">
        <v>0</v>
      </c>
      <c r="F468" s="109">
        <v>0</v>
      </c>
      <c r="G468" s="109">
        <v>0</v>
      </c>
      <c r="H468" s="109">
        <v>0</v>
      </c>
      <c r="I468" s="106">
        <v>0</v>
      </c>
      <c r="J468" s="106">
        <v>0</v>
      </c>
      <c r="K468" s="106">
        <v>0</v>
      </c>
      <c r="L468" s="4"/>
    </row>
    <row r="469" spans="1:20" ht="51" x14ac:dyDescent="0.25">
      <c r="A469" s="99" t="s">
        <v>13</v>
      </c>
      <c r="B469" s="106">
        <v>0</v>
      </c>
      <c r="C469" s="109">
        <v>0</v>
      </c>
      <c r="D469" s="228">
        <v>0</v>
      </c>
      <c r="E469" s="206">
        <v>0</v>
      </c>
      <c r="F469" s="109">
        <v>0</v>
      </c>
      <c r="G469" s="109">
        <v>0</v>
      </c>
      <c r="H469" s="109">
        <v>40000000</v>
      </c>
      <c r="I469" s="109">
        <v>40000000</v>
      </c>
      <c r="J469" s="109">
        <v>40000000</v>
      </c>
      <c r="K469" s="110">
        <v>40000000</v>
      </c>
      <c r="L469" s="4"/>
    </row>
    <row r="470" spans="1:20" x14ac:dyDescent="0.25">
      <c r="A470" s="35" t="s">
        <v>147</v>
      </c>
      <c r="B470" s="106"/>
      <c r="C470" s="109"/>
      <c r="D470" s="228"/>
      <c r="E470" s="206"/>
      <c r="F470" s="109"/>
      <c r="G470" s="109"/>
      <c r="H470" s="109"/>
      <c r="I470" s="106"/>
      <c r="J470" s="106"/>
      <c r="K470" s="107"/>
      <c r="L470" s="4"/>
    </row>
    <row r="471" spans="1:20" x14ac:dyDescent="0.25">
      <c r="A471" s="33" t="s">
        <v>148</v>
      </c>
      <c r="B471" s="106"/>
      <c r="C471" s="109"/>
      <c r="D471" s="228"/>
      <c r="E471" s="206"/>
      <c r="F471" s="109"/>
      <c r="G471" s="109"/>
      <c r="H471" s="109"/>
      <c r="I471" s="106"/>
      <c r="J471" s="106"/>
      <c r="K471" s="107"/>
      <c r="L471" s="4"/>
    </row>
    <row r="472" spans="1:20" x14ac:dyDescent="0.25">
      <c r="A472" s="33" t="s">
        <v>151</v>
      </c>
      <c r="B472" s="106"/>
      <c r="C472" s="109"/>
      <c r="D472" s="228"/>
      <c r="E472" s="206"/>
      <c r="F472" s="109"/>
      <c r="G472" s="109"/>
      <c r="H472" s="109"/>
      <c r="I472" s="106"/>
      <c r="J472" s="106"/>
      <c r="K472" s="107"/>
      <c r="L472" s="4"/>
    </row>
    <row r="473" spans="1:20" x14ac:dyDescent="0.25">
      <c r="A473" s="33" t="s">
        <v>149</v>
      </c>
      <c r="B473" s="106">
        <v>0</v>
      </c>
      <c r="C473" s="109">
        <v>0</v>
      </c>
      <c r="D473" s="228">
        <v>0</v>
      </c>
      <c r="E473" s="206">
        <v>0</v>
      </c>
      <c r="F473" s="109">
        <v>0</v>
      </c>
      <c r="G473" s="109">
        <v>0</v>
      </c>
      <c r="H473" s="109">
        <v>0</v>
      </c>
      <c r="I473" s="106">
        <v>0</v>
      </c>
      <c r="J473" s="106">
        <v>0</v>
      </c>
      <c r="K473" s="106">
        <v>0</v>
      </c>
      <c r="L473" s="4"/>
    </row>
    <row r="474" spans="1:20" ht="51.75" thickBot="1" x14ac:dyDescent="0.3">
      <c r="A474" s="64" t="s">
        <v>150</v>
      </c>
      <c r="B474" s="106">
        <v>0</v>
      </c>
      <c r="C474" s="109">
        <v>0</v>
      </c>
      <c r="D474" s="228">
        <v>0</v>
      </c>
      <c r="E474" s="206">
        <v>0</v>
      </c>
      <c r="F474" s="109">
        <v>0</v>
      </c>
      <c r="G474" s="109">
        <v>0</v>
      </c>
      <c r="H474" s="109">
        <v>40000000</v>
      </c>
      <c r="I474" s="109">
        <v>40000000</v>
      </c>
      <c r="J474" s="109">
        <v>40000000</v>
      </c>
      <c r="K474" s="110">
        <v>40000000</v>
      </c>
      <c r="L474" s="25"/>
      <c r="T474" s="26"/>
    </row>
    <row r="475" spans="1:20" ht="15.75" customHeight="1" thickBot="1" x14ac:dyDescent="0.3">
      <c r="A475" s="514" t="s">
        <v>201</v>
      </c>
      <c r="B475" s="515"/>
      <c r="C475" s="515"/>
      <c r="D475" s="515"/>
      <c r="E475" s="515"/>
      <c r="F475" s="515"/>
      <c r="G475" s="515"/>
      <c r="H475" s="515"/>
      <c r="I475" s="515"/>
      <c r="J475" s="515"/>
      <c r="K475" s="515"/>
      <c r="L475" s="516"/>
    </row>
    <row r="476" spans="1:20" ht="15" customHeight="1" x14ac:dyDescent="0.25">
      <c r="A476" s="3" t="s">
        <v>7</v>
      </c>
      <c r="B476" s="104">
        <f t="shared" ref="B476" si="168">SUM(B477:B480)</f>
        <v>0</v>
      </c>
      <c r="C476" s="98">
        <f t="shared" ref="C476" si="169">SUM(C477:C480)</f>
        <v>0</v>
      </c>
      <c r="D476" s="217">
        <f t="shared" ref="D476" si="170">SUM(D477:D480)</f>
        <v>0</v>
      </c>
      <c r="E476" s="199">
        <f t="shared" ref="E476" si="171">SUM(E477:E480)</f>
        <v>0</v>
      </c>
      <c r="F476" s="98">
        <f t="shared" ref="F476" si="172">SUM(F477:F480)</f>
        <v>0</v>
      </c>
      <c r="G476" s="98">
        <f t="shared" ref="G476" si="173">SUM(G477:G480)</f>
        <v>0</v>
      </c>
      <c r="H476" s="98">
        <f t="shared" ref="H476" si="174">SUM(H477:H480)</f>
        <v>0</v>
      </c>
      <c r="I476" s="98">
        <f t="shared" ref="I476" si="175">SUM(I477:I480)</f>
        <v>0</v>
      </c>
      <c r="J476" s="98">
        <f t="shared" ref="J476" si="176">SUM(J477:J480)</f>
        <v>0</v>
      </c>
      <c r="K476" s="104">
        <f t="shared" ref="K476" si="177">SUM(K477:K480)</f>
        <v>0</v>
      </c>
      <c r="L476" s="489" t="s">
        <v>96</v>
      </c>
      <c r="N476" s="137"/>
      <c r="O476" s="517"/>
    </row>
    <row r="477" spans="1:20" x14ac:dyDescent="0.25">
      <c r="A477" s="1" t="s">
        <v>8</v>
      </c>
      <c r="B477" s="106">
        <v>0</v>
      </c>
      <c r="C477" s="109">
        <v>0</v>
      </c>
      <c r="D477" s="228">
        <v>0</v>
      </c>
      <c r="E477" s="206">
        <v>0</v>
      </c>
      <c r="F477" s="109">
        <v>0</v>
      </c>
      <c r="G477" s="109">
        <v>0</v>
      </c>
      <c r="H477" s="109">
        <v>0</v>
      </c>
      <c r="I477" s="109">
        <v>0</v>
      </c>
      <c r="J477" s="109">
        <v>0</v>
      </c>
      <c r="K477" s="106">
        <v>0</v>
      </c>
      <c r="L477" s="490"/>
      <c r="N477" s="137"/>
      <c r="O477" s="518"/>
    </row>
    <row r="478" spans="1:20" x14ac:dyDescent="0.25">
      <c r="A478" s="1" t="s">
        <v>9</v>
      </c>
      <c r="B478" s="106">
        <v>0</v>
      </c>
      <c r="C478" s="109">
        <v>0</v>
      </c>
      <c r="D478" s="228">
        <v>0</v>
      </c>
      <c r="E478" s="206">
        <v>0</v>
      </c>
      <c r="F478" s="109">
        <v>0</v>
      </c>
      <c r="G478" s="109">
        <v>0</v>
      </c>
      <c r="H478" s="109">
        <v>0</v>
      </c>
      <c r="I478" s="109">
        <v>0</v>
      </c>
      <c r="J478" s="109">
        <v>0</v>
      </c>
      <c r="K478" s="106">
        <v>0</v>
      </c>
      <c r="L478" s="490"/>
      <c r="N478" s="137"/>
      <c r="O478" s="518"/>
    </row>
    <row r="479" spans="1:20" ht="25.5" x14ac:dyDescent="0.25">
      <c r="A479" s="1" t="s">
        <v>10</v>
      </c>
      <c r="B479" s="106">
        <v>0</v>
      </c>
      <c r="C479" s="109">
        <v>0</v>
      </c>
      <c r="D479" s="228">
        <v>0</v>
      </c>
      <c r="E479" s="206">
        <v>0</v>
      </c>
      <c r="F479" s="109">
        <v>0</v>
      </c>
      <c r="G479" s="109">
        <v>0</v>
      </c>
      <c r="H479" s="109">
        <v>0</v>
      </c>
      <c r="I479" s="109">
        <v>0</v>
      </c>
      <c r="J479" s="109">
        <v>0</v>
      </c>
      <c r="K479" s="106">
        <v>0</v>
      </c>
      <c r="L479" s="490"/>
      <c r="N479" s="137"/>
      <c r="O479" s="518"/>
    </row>
    <row r="480" spans="1:20" ht="25.5" x14ac:dyDescent="0.25">
      <c r="A480" s="2" t="s">
        <v>3</v>
      </c>
      <c r="B480" s="104">
        <f>SUM(B482:B483)</f>
        <v>0</v>
      </c>
      <c r="C480" s="98">
        <f t="shared" ref="C480:K480" si="178">SUM(C482:C483)</f>
        <v>0</v>
      </c>
      <c r="D480" s="217">
        <f t="shared" si="178"/>
        <v>0</v>
      </c>
      <c r="E480" s="199">
        <f t="shared" si="178"/>
        <v>0</v>
      </c>
      <c r="F480" s="98">
        <f t="shared" si="178"/>
        <v>0</v>
      </c>
      <c r="G480" s="98">
        <f t="shared" si="178"/>
        <v>0</v>
      </c>
      <c r="H480" s="98">
        <f t="shared" si="178"/>
        <v>0</v>
      </c>
      <c r="I480" s="98">
        <f t="shared" si="178"/>
        <v>0</v>
      </c>
      <c r="J480" s="98">
        <f t="shared" si="178"/>
        <v>0</v>
      </c>
      <c r="K480" s="104">
        <f t="shared" si="178"/>
        <v>0</v>
      </c>
      <c r="L480" s="490"/>
      <c r="N480" s="137"/>
      <c r="O480" s="518"/>
    </row>
    <row r="481" spans="1:15" x14ac:dyDescent="0.25">
      <c r="A481" s="1" t="s">
        <v>121</v>
      </c>
      <c r="B481" s="104"/>
      <c r="C481" s="98"/>
      <c r="D481" s="217"/>
      <c r="E481" s="199"/>
      <c r="F481" s="98"/>
      <c r="G481" s="98"/>
      <c r="H481" s="98"/>
      <c r="I481" s="98"/>
      <c r="J481" s="98"/>
      <c r="K481" s="105"/>
      <c r="L481" s="490"/>
      <c r="N481" s="137"/>
      <c r="O481" s="518"/>
    </row>
    <row r="482" spans="1:15" x14ac:dyDescent="0.25">
      <c r="A482" s="1" t="s">
        <v>6</v>
      </c>
      <c r="B482" s="106">
        <v>0</v>
      </c>
      <c r="C482" s="109">
        <v>0</v>
      </c>
      <c r="D482" s="228">
        <v>0</v>
      </c>
      <c r="E482" s="206">
        <v>0</v>
      </c>
      <c r="F482" s="109">
        <v>0</v>
      </c>
      <c r="G482" s="109">
        <v>0</v>
      </c>
      <c r="H482" s="109">
        <v>0</v>
      </c>
      <c r="I482" s="109">
        <v>0</v>
      </c>
      <c r="J482" s="109">
        <v>0</v>
      </c>
      <c r="K482" s="106">
        <v>0</v>
      </c>
      <c r="L482" s="490"/>
      <c r="N482" s="137"/>
      <c r="O482" s="518"/>
    </row>
    <row r="483" spans="1:15" ht="51" x14ac:dyDescent="0.25">
      <c r="A483" s="144" t="s">
        <v>13</v>
      </c>
      <c r="B483" s="106">
        <v>0</v>
      </c>
      <c r="C483" s="109">
        <v>0</v>
      </c>
      <c r="D483" s="228">
        <v>0</v>
      </c>
      <c r="E483" s="206">
        <v>0</v>
      </c>
      <c r="F483" s="109">
        <v>0</v>
      </c>
      <c r="G483" s="109">
        <v>0</v>
      </c>
      <c r="H483" s="109">
        <v>0</v>
      </c>
      <c r="I483" s="109">
        <v>0</v>
      </c>
      <c r="J483" s="109">
        <v>0</v>
      </c>
      <c r="K483" s="106">
        <v>0</v>
      </c>
      <c r="L483" s="490"/>
      <c r="N483" s="137"/>
      <c r="O483" s="518"/>
    </row>
    <row r="484" spans="1:15" x14ac:dyDescent="0.25">
      <c r="A484" s="35" t="s">
        <v>147</v>
      </c>
      <c r="B484" s="106"/>
      <c r="C484" s="109"/>
      <c r="D484" s="228"/>
      <c r="E484" s="206"/>
      <c r="F484" s="109"/>
      <c r="G484" s="109"/>
      <c r="H484" s="109"/>
      <c r="I484" s="109"/>
      <c r="J484" s="109"/>
      <c r="K484" s="107"/>
      <c r="L484" s="490"/>
      <c r="N484" s="137"/>
      <c r="O484" s="518"/>
    </row>
    <row r="485" spans="1:15" x14ac:dyDescent="0.25">
      <c r="A485" s="33" t="s">
        <v>148</v>
      </c>
      <c r="B485" s="106"/>
      <c r="C485" s="109"/>
      <c r="D485" s="228"/>
      <c r="E485" s="206"/>
      <c r="F485" s="109"/>
      <c r="G485" s="109"/>
      <c r="H485" s="109"/>
      <c r="I485" s="109"/>
      <c r="J485" s="109"/>
      <c r="K485" s="107"/>
      <c r="L485" s="490"/>
      <c r="N485" s="137"/>
      <c r="O485" s="518"/>
    </row>
    <row r="486" spans="1:15" x14ac:dyDescent="0.25">
      <c r="A486" s="33" t="s">
        <v>151</v>
      </c>
      <c r="B486" s="106"/>
      <c r="C486" s="109"/>
      <c r="D486" s="228"/>
      <c r="E486" s="206"/>
      <c r="F486" s="109"/>
      <c r="G486" s="109"/>
      <c r="H486" s="109"/>
      <c r="I486" s="109"/>
      <c r="J486" s="109"/>
      <c r="K486" s="107"/>
      <c r="L486" s="490"/>
      <c r="N486" s="137"/>
      <c r="O486" s="518"/>
    </row>
    <row r="487" spans="1:15" x14ac:dyDescent="0.25">
      <c r="A487" s="33" t="s">
        <v>149</v>
      </c>
      <c r="B487" s="106">
        <v>0</v>
      </c>
      <c r="C487" s="109">
        <v>0</v>
      </c>
      <c r="D487" s="228">
        <v>0</v>
      </c>
      <c r="E487" s="206">
        <v>0</v>
      </c>
      <c r="F487" s="109">
        <v>0</v>
      </c>
      <c r="G487" s="109">
        <v>0</v>
      </c>
      <c r="H487" s="109">
        <v>0</v>
      </c>
      <c r="I487" s="109">
        <v>0</v>
      </c>
      <c r="J487" s="109">
        <v>0</v>
      </c>
      <c r="K487" s="106">
        <v>0</v>
      </c>
      <c r="L487" s="490"/>
      <c r="N487" s="137"/>
      <c r="O487" s="518"/>
    </row>
    <row r="488" spans="1:15" ht="51.75" thickBot="1" x14ac:dyDescent="0.3">
      <c r="A488" s="64" t="s">
        <v>150</v>
      </c>
      <c r="B488" s="106">
        <v>0</v>
      </c>
      <c r="C488" s="109">
        <v>0</v>
      </c>
      <c r="D488" s="228">
        <v>0</v>
      </c>
      <c r="E488" s="206">
        <v>0</v>
      </c>
      <c r="F488" s="109">
        <v>0</v>
      </c>
      <c r="G488" s="109">
        <v>0</v>
      </c>
      <c r="H488" s="109">
        <v>0</v>
      </c>
      <c r="I488" s="109">
        <v>0</v>
      </c>
      <c r="J488" s="109">
        <v>0</v>
      </c>
      <c r="K488" s="106">
        <v>0</v>
      </c>
      <c r="L488" s="490"/>
      <c r="N488" s="137"/>
      <c r="O488" s="518"/>
    </row>
    <row r="489" spans="1:15" ht="15.75" customHeight="1" thickBot="1" x14ac:dyDescent="0.3">
      <c r="A489" s="483" t="s">
        <v>160</v>
      </c>
      <c r="B489" s="484"/>
      <c r="C489" s="484"/>
      <c r="D489" s="484"/>
      <c r="E489" s="484"/>
      <c r="F489" s="484"/>
      <c r="G489" s="484"/>
      <c r="H489" s="484"/>
      <c r="I489" s="484"/>
      <c r="J489" s="484"/>
      <c r="K489" s="484"/>
      <c r="L489" s="485"/>
      <c r="N489" s="137"/>
      <c r="O489" s="134"/>
    </row>
    <row r="490" spans="1:15" ht="191.25" x14ac:dyDescent="0.25">
      <c r="A490" s="3" t="s">
        <v>7</v>
      </c>
      <c r="B490" s="354">
        <f t="shared" ref="B490" si="179">SUM(B491:B494)</f>
        <v>0</v>
      </c>
      <c r="C490" s="354">
        <f t="shared" ref="C490" si="180">SUM(C491:C494)</f>
        <v>0</v>
      </c>
      <c r="D490" s="355">
        <f t="shared" ref="D490" si="181">SUM(D491:D494)</f>
        <v>0</v>
      </c>
      <c r="E490" s="356">
        <f t="shared" ref="E490" si="182">SUM(E491:E494)</f>
        <v>2500000</v>
      </c>
      <c r="F490" s="354">
        <f t="shared" ref="F490" si="183">SUM(F491:F494)</f>
        <v>2500000</v>
      </c>
      <c r="G490" s="354">
        <f t="shared" ref="G490" si="184">SUM(G491:G494)</f>
        <v>2500000</v>
      </c>
      <c r="H490" s="354">
        <f t="shared" ref="H490" si="185">SUM(H491:H494)</f>
        <v>2500000</v>
      </c>
      <c r="I490" s="354">
        <f t="shared" ref="I490" si="186">SUM(I491:I494)</f>
        <v>2500000</v>
      </c>
      <c r="J490" s="354">
        <f t="shared" ref="J490" si="187">SUM(J491:J494)</f>
        <v>0</v>
      </c>
      <c r="K490" s="354">
        <f t="shared" ref="K490" si="188">SUM(K491:K494)</f>
        <v>0</v>
      </c>
      <c r="L490" s="72" t="s">
        <v>103</v>
      </c>
      <c r="M490" s="241"/>
      <c r="N490" s="138"/>
      <c r="O490" s="134"/>
    </row>
    <row r="491" spans="1:15" x14ac:dyDescent="0.25">
      <c r="A491" s="1" t="s">
        <v>8</v>
      </c>
      <c r="B491" s="242">
        <v>0</v>
      </c>
      <c r="C491" s="242">
        <v>0</v>
      </c>
      <c r="D491" s="255">
        <v>0</v>
      </c>
      <c r="E491" s="251">
        <v>0</v>
      </c>
      <c r="F491" s="242">
        <v>0</v>
      </c>
      <c r="G491" s="242">
        <v>0</v>
      </c>
      <c r="H491" s="242">
        <v>0</v>
      </c>
      <c r="I491" s="242">
        <v>0</v>
      </c>
      <c r="J491" s="242">
        <v>0</v>
      </c>
      <c r="K491" s="242">
        <v>0</v>
      </c>
      <c r="L491" s="4"/>
    </row>
    <row r="492" spans="1:15" x14ac:dyDescent="0.25">
      <c r="A492" s="1" t="s">
        <v>9</v>
      </c>
      <c r="B492" s="242">
        <v>0</v>
      </c>
      <c r="C492" s="242">
        <v>0</v>
      </c>
      <c r="D492" s="255">
        <v>0</v>
      </c>
      <c r="E492" s="251">
        <v>0</v>
      </c>
      <c r="F492" s="242">
        <v>0</v>
      </c>
      <c r="G492" s="242">
        <v>0</v>
      </c>
      <c r="H492" s="242">
        <v>0</v>
      </c>
      <c r="I492" s="242">
        <v>0</v>
      </c>
      <c r="J492" s="242">
        <v>0</v>
      </c>
      <c r="K492" s="242">
        <v>0</v>
      </c>
      <c r="L492" s="4"/>
    </row>
    <row r="493" spans="1:15" ht="25.5" x14ac:dyDescent="0.25">
      <c r="A493" s="1" t="s">
        <v>10</v>
      </c>
      <c r="B493" s="242">
        <v>0</v>
      </c>
      <c r="C493" s="242">
        <v>0</v>
      </c>
      <c r="D493" s="255">
        <v>0</v>
      </c>
      <c r="E493" s="251">
        <v>0</v>
      </c>
      <c r="F493" s="242">
        <v>0</v>
      </c>
      <c r="G493" s="242">
        <v>0</v>
      </c>
      <c r="H493" s="242">
        <v>0</v>
      </c>
      <c r="I493" s="242">
        <v>0</v>
      </c>
      <c r="J493" s="242">
        <v>0</v>
      </c>
      <c r="K493" s="242">
        <v>0</v>
      </c>
      <c r="L493" s="4"/>
    </row>
    <row r="494" spans="1:15" ht="25.5" x14ac:dyDescent="0.25">
      <c r="A494" s="2" t="s">
        <v>3</v>
      </c>
      <c r="B494" s="354">
        <f>SUM(B496:B497)</f>
        <v>0</v>
      </c>
      <c r="C494" s="354">
        <f t="shared" ref="C494:K494" si="189">SUM(C496:C497)</f>
        <v>0</v>
      </c>
      <c r="D494" s="355">
        <f t="shared" si="189"/>
        <v>0</v>
      </c>
      <c r="E494" s="356">
        <f t="shared" si="189"/>
        <v>2500000</v>
      </c>
      <c r="F494" s="354">
        <f t="shared" si="189"/>
        <v>2500000</v>
      </c>
      <c r="G494" s="354">
        <f t="shared" si="189"/>
        <v>2500000</v>
      </c>
      <c r="H494" s="354">
        <f t="shared" si="189"/>
        <v>2500000</v>
      </c>
      <c r="I494" s="354">
        <f t="shared" si="189"/>
        <v>2500000</v>
      </c>
      <c r="J494" s="354">
        <f t="shared" si="189"/>
        <v>0</v>
      </c>
      <c r="K494" s="354">
        <f t="shared" si="189"/>
        <v>0</v>
      </c>
      <c r="L494" s="4"/>
    </row>
    <row r="495" spans="1:15" x14ac:dyDescent="0.25">
      <c r="A495" s="1" t="s">
        <v>121</v>
      </c>
      <c r="B495" s="354"/>
      <c r="C495" s="354"/>
      <c r="D495" s="355"/>
      <c r="E495" s="356"/>
      <c r="F495" s="354"/>
      <c r="G495" s="354"/>
      <c r="H495" s="354"/>
      <c r="I495" s="354"/>
      <c r="J495" s="354"/>
      <c r="K495" s="357"/>
      <c r="L495" s="4"/>
    </row>
    <row r="496" spans="1:15" ht="102" x14ac:dyDescent="0.25">
      <c r="A496" s="1" t="s">
        <v>6</v>
      </c>
      <c r="B496" s="242">
        <v>0</v>
      </c>
      <c r="C496" s="242">
        <v>0</v>
      </c>
      <c r="D496" s="255">
        <v>0</v>
      </c>
      <c r="E496" s="295">
        <f>12500000*0.15/5</f>
        <v>375000</v>
      </c>
      <c r="F496" s="268">
        <f t="shared" ref="F496:I496" si="190">12500000*0.15/5</f>
        <v>375000</v>
      </c>
      <c r="G496" s="268">
        <f t="shared" si="190"/>
        <v>375000</v>
      </c>
      <c r="H496" s="268">
        <f t="shared" si="190"/>
        <v>375000</v>
      </c>
      <c r="I496" s="268">
        <f t="shared" si="190"/>
        <v>375000</v>
      </c>
      <c r="J496" s="268">
        <v>0</v>
      </c>
      <c r="K496" s="337">
        <v>0</v>
      </c>
      <c r="L496" s="353" t="s">
        <v>185</v>
      </c>
    </row>
    <row r="497" spans="1:12" ht="51" x14ac:dyDescent="0.25">
      <c r="A497" s="1" t="s">
        <v>13</v>
      </c>
      <c r="B497" s="242">
        <v>0</v>
      </c>
      <c r="C497" s="242">
        <v>0</v>
      </c>
      <c r="D497" s="255">
        <v>0</v>
      </c>
      <c r="E497" s="295">
        <f>12500000*0.85/5</f>
        <v>2125000</v>
      </c>
      <c r="F497" s="295">
        <f t="shared" ref="F497:I497" si="191">12500000*0.85/5</f>
        <v>2125000</v>
      </c>
      <c r="G497" s="268">
        <f t="shared" si="191"/>
        <v>2125000</v>
      </c>
      <c r="H497" s="295">
        <f t="shared" si="191"/>
        <v>2125000</v>
      </c>
      <c r="I497" s="295">
        <f t="shared" si="191"/>
        <v>2125000</v>
      </c>
      <c r="J497" s="268">
        <v>0</v>
      </c>
      <c r="K497" s="337">
        <v>0</v>
      </c>
      <c r="L497" s="64"/>
    </row>
    <row r="498" spans="1:12" x14ac:dyDescent="0.25">
      <c r="A498" s="35" t="s">
        <v>147</v>
      </c>
      <c r="B498" s="242"/>
      <c r="C498" s="242"/>
      <c r="D498" s="255"/>
      <c r="E498" s="251"/>
      <c r="F498" s="242"/>
      <c r="G498" s="242"/>
      <c r="H498" s="242"/>
      <c r="I498" s="242"/>
      <c r="J498" s="242"/>
      <c r="K498" s="358"/>
      <c r="L498" s="64"/>
    </row>
    <row r="499" spans="1:12" x14ac:dyDescent="0.25">
      <c r="A499" s="33" t="s">
        <v>148</v>
      </c>
      <c r="B499" s="242"/>
      <c r="C499" s="242"/>
      <c r="D499" s="255"/>
      <c r="E499" s="251"/>
      <c r="F499" s="242"/>
      <c r="G499" s="242"/>
      <c r="H499" s="242"/>
      <c r="I499" s="242"/>
      <c r="J499" s="242"/>
      <c r="K499" s="358"/>
      <c r="L499" s="64"/>
    </row>
    <row r="500" spans="1:12" x14ac:dyDescent="0.25">
      <c r="A500" s="33" t="s">
        <v>151</v>
      </c>
      <c r="B500" s="242"/>
      <c r="C500" s="242"/>
      <c r="D500" s="255"/>
      <c r="E500" s="251"/>
      <c r="F500" s="242"/>
      <c r="G500" s="242"/>
      <c r="H500" s="242"/>
      <c r="I500" s="242"/>
      <c r="J500" s="242"/>
      <c r="K500" s="358"/>
      <c r="L500" s="64"/>
    </row>
    <row r="501" spans="1:12" x14ac:dyDescent="0.25">
      <c r="A501" s="33" t="s">
        <v>149</v>
      </c>
      <c r="B501" s="242">
        <v>0</v>
      </c>
      <c r="C501" s="242">
        <v>0</v>
      </c>
      <c r="D501" s="255">
        <v>0</v>
      </c>
      <c r="E501" s="295">
        <v>79225.142574296915</v>
      </c>
      <c r="F501" s="268">
        <v>568824.41620661248</v>
      </c>
      <c r="G501" s="268">
        <v>1733572.3018864067</v>
      </c>
      <c r="H501" s="268">
        <v>1600963.7093326841</v>
      </c>
      <c r="I501" s="268">
        <v>315000</v>
      </c>
      <c r="J501" s="268">
        <v>315000</v>
      </c>
      <c r="K501" s="337">
        <v>315000</v>
      </c>
      <c r="L501" s="64"/>
    </row>
    <row r="502" spans="1:12" ht="51.75" thickBot="1" x14ac:dyDescent="0.3">
      <c r="A502" s="183" t="s">
        <v>150</v>
      </c>
      <c r="B502" s="242">
        <v>0</v>
      </c>
      <c r="C502" s="242">
        <v>0</v>
      </c>
      <c r="D502" s="255">
        <v>0</v>
      </c>
      <c r="E502" s="295">
        <v>99464.457425703091</v>
      </c>
      <c r="F502" s="268">
        <v>714139.60379338753</v>
      </c>
      <c r="G502" s="268">
        <v>2176440.7461135932</v>
      </c>
      <c r="H502" s="268">
        <v>2009955.1926673157</v>
      </c>
      <c r="I502" s="268">
        <v>0</v>
      </c>
      <c r="J502" s="268">
        <v>0</v>
      </c>
      <c r="K502" s="337">
        <v>0</v>
      </c>
      <c r="L502" s="151"/>
    </row>
    <row r="503" spans="1:12" ht="31.5" customHeight="1" thickBot="1" x14ac:dyDescent="0.3">
      <c r="A503" s="475" t="s">
        <v>57</v>
      </c>
      <c r="B503" s="476"/>
      <c r="C503" s="476"/>
      <c r="D503" s="476"/>
      <c r="E503" s="476"/>
      <c r="F503" s="476"/>
      <c r="G503" s="476"/>
      <c r="H503" s="476"/>
      <c r="I503" s="476"/>
      <c r="J503" s="476"/>
      <c r="K503" s="476"/>
      <c r="L503" s="477"/>
    </row>
    <row r="504" spans="1:12" x14ac:dyDescent="0.25">
      <c r="A504" s="8" t="s">
        <v>7</v>
      </c>
      <c r="B504" s="184">
        <f>(B518+B532+B546+B560+B574+B588+B602+B616+B630)</f>
        <v>826620</v>
      </c>
      <c r="C504" s="184">
        <f t="shared" ref="C504:K504" si="192">(C518+C532+C546+C560+C574+C588+C602+C616+C630)</f>
        <v>825020</v>
      </c>
      <c r="D504" s="418">
        <f t="shared" si="192"/>
        <v>407220</v>
      </c>
      <c r="E504" s="417">
        <f t="shared" si="192"/>
        <v>804220</v>
      </c>
      <c r="F504" s="184">
        <f t="shared" si="192"/>
        <v>7506220</v>
      </c>
      <c r="G504" s="184">
        <f t="shared" si="192"/>
        <v>28027220</v>
      </c>
      <c r="H504" s="184">
        <f t="shared" si="192"/>
        <v>70599720</v>
      </c>
      <c r="I504" s="184">
        <f t="shared" si="192"/>
        <v>105134720</v>
      </c>
      <c r="J504" s="184">
        <f t="shared" si="192"/>
        <v>102439720</v>
      </c>
      <c r="K504" s="184">
        <f t="shared" si="192"/>
        <v>43274720</v>
      </c>
      <c r="L504" s="408"/>
    </row>
    <row r="505" spans="1:12" x14ac:dyDescent="0.25">
      <c r="A505" s="10" t="s">
        <v>8</v>
      </c>
      <c r="B505" s="440">
        <f>(B519+B533+B547+B561+B575+B589+B603+B617+B631)</f>
        <v>15600</v>
      </c>
      <c r="C505" s="440">
        <f t="shared" ref="C505:K505" si="193">(C519+C533+C547+C561+C575+C589+C603+C617+C631)</f>
        <v>0</v>
      </c>
      <c r="D505" s="441">
        <f t="shared" si="193"/>
        <v>0</v>
      </c>
      <c r="E505" s="442">
        <f t="shared" si="193"/>
        <v>247000</v>
      </c>
      <c r="F505" s="440">
        <f t="shared" si="193"/>
        <v>344000</v>
      </c>
      <c r="G505" s="440">
        <f t="shared" si="193"/>
        <v>5920000</v>
      </c>
      <c r="H505" s="440">
        <f t="shared" si="193"/>
        <v>175000</v>
      </c>
      <c r="I505" s="440">
        <f t="shared" si="193"/>
        <v>175000</v>
      </c>
      <c r="J505" s="440">
        <f t="shared" si="193"/>
        <v>175000</v>
      </c>
      <c r="K505" s="440">
        <f t="shared" si="193"/>
        <v>175000</v>
      </c>
      <c r="L505" s="11"/>
    </row>
    <row r="506" spans="1:12" x14ac:dyDescent="0.25">
      <c r="A506" s="10" t="s">
        <v>9</v>
      </c>
      <c r="B506" s="440">
        <f>(B520+B534+B548+B562+B576+B590+B604+B618+B632)</f>
        <v>70000</v>
      </c>
      <c r="C506" s="440">
        <f t="shared" ref="C506:K506" si="194">(C520+C534+C548+C562+C576+C590+C604+C618+C632)</f>
        <v>80000</v>
      </c>
      <c r="D506" s="441">
        <f t="shared" si="194"/>
        <v>0</v>
      </c>
      <c r="E506" s="442">
        <f t="shared" si="194"/>
        <v>50000</v>
      </c>
      <c r="F506" s="440">
        <f t="shared" si="194"/>
        <v>230000</v>
      </c>
      <c r="G506" s="440">
        <f t="shared" si="194"/>
        <v>100000</v>
      </c>
      <c r="H506" s="440">
        <f t="shared" si="194"/>
        <v>1812500</v>
      </c>
      <c r="I506" s="440">
        <f t="shared" si="194"/>
        <v>1812500</v>
      </c>
      <c r="J506" s="440">
        <f t="shared" si="194"/>
        <v>1812500</v>
      </c>
      <c r="K506" s="440">
        <f t="shared" si="194"/>
        <v>1812500</v>
      </c>
      <c r="L506" s="11"/>
    </row>
    <row r="507" spans="1:12" ht="25.5" x14ac:dyDescent="0.25">
      <c r="A507" s="10" t="s">
        <v>10</v>
      </c>
      <c r="B507" s="440">
        <f>(B521+B535+B549+B563+B577+B591+B605+B619+B633)</f>
        <v>333800</v>
      </c>
      <c r="C507" s="440">
        <f t="shared" ref="C507:K507" si="195">(C521+C535+C549+C563+C577+C591+C605+C619+C633)</f>
        <v>337800</v>
      </c>
      <c r="D507" s="441">
        <f t="shared" si="195"/>
        <v>0</v>
      </c>
      <c r="E507" s="442">
        <f t="shared" si="195"/>
        <v>100000</v>
      </c>
      <c r="F507" s="440">
        <f t="shared" si="195"/>
        <v>1720000</v>
      </c>
      <c r="G507" s="440">
        <f t="shared" si="195"/>
        <v>5590000</v>
      </c>
      <c r="H507" s="440">
        <f t="shared" si="195"/>
        <v>21207500</v>
      </c>
      <c r="I507" s="440">
        <f t="shared" si="195"/>
        <v>34542500</v>
      </c>
      <c r="J507" s="440">
        <f t="shared" si="195"/>
        <v>32127500</v>
      </c>
      <c r="K507" s="440">
        <f t="shared" si="195"/>
        <v>12442500</v>
      </c>
      <c r="L507" s="11"/>
    </row>
    <row r="508" spans="1:12" ht="25.5" x14ac:dyDescent="0.25">
      <c r="A508" s="12" t="s">
        <v>3</v>
      </c>
      <c r="B508" s="184">
        <f>(B522+B536+B550+B564+B578+B592+B606+B620+B634)</f>
        <v>407220</v>
      </c>
      <c r="C508" s="184">
        <f t="shared" ref="C508:K508" si="196">(C522+C536+C550+C564+C578+C592+C606+C620+C634)</f>
        <v>407220</v>
      </c>
      <c r="D508" s="419">
        <f t="shared" si="196"/>
        <v>407220</v>
      </c>
      <c r="E508" s="417">
        <f t="shared" si="196"/>
        <v>407220</v>
      </c>
      <c r="F508" s="184">
        <f t="shared" si="196"/>
        <v>5212220</v>
      </c>
      <c r="G508" s="184">
        <f t="shared" si="196"/>
        <v>16417220</v>
      </c>
      <c r="H508" s="184">
        <f t="shared" si="196"/>
        <v>47404720</v>
      </c>
      <c r="I508" s="184">
        <f t="shared" si="196"/>
        <v>68604720</v>
      </c>
      <c r="J508" s="184">
        <f t="shared" si="196"/>
        <v>68324720</v>
      </c>
      <c r="K508" s="184">
        <f t="shared" si="196"/>
        <v>28844720</v>
      </c>
      <c r="L508" s="11"/>
    </row>
    <row r="509" spans="1:12" x14ac:dyDescent="0.25">
      <c r="A509" s="10" t="s">
        <v>121</v>
      </c>
      <c r="B509" s="184"/>
      <c r="C509" s="141"/>
      <c r="D509" s="405"/>
      <c r="E509" s="406"/>
      <c r="F509" s="407"/>
      <c r="G509" s="407"/>
      <c r="H509" s="141"/>
      <c r="I509" s="141"/>
      <c r="J509" s="141"/>
      <c r="K509" s="141"/>
      <c r="L509" s="11"/>
    </row>
    <row r="510" spans="1:12" x14ac:dyDescent="0.25">
      <c r="A510" s="10" t="s">
        <v>6</v>
      </c>
      <c r="B510" s="440">
        <f>(B524+B538+B552+B566+B580+B594+B608+B622+B636)</f>
        <v>407220</v>
      </c>
      <c r="C510" s="440">
        <f t="shared" ref="C510:K510" si="197">(C524+C538+C552+C566+C580+C594+C608+C622+C636)</f>
        <v>407220</v>
      </c>
      <c r="D510" s="441">
        <f t="shared" si="197"/>
        <v>407220</v>
      </c>
      <c r="E510" s="442">
        <f t="shared" si="197"/>
        <v>407220</v>
      </c>
      <c r="F510" s="440">
        <f t="shared" si="197"/>
        <v>407220</v>
      </c>
      <c r="G510" s="440">
        <f t="shared" si="197"/>
        <v>407220</v>
      </c>
      <c r="H510" s="440">
        <f t="shared" si="197"/>
        <v>4519720</v>
      </c>
      <c r="I510" s="440">
        <f t="shared" si="197"/>
        <v>4519720</v>
      </c>
      <c r="J510" s="440">
        <f t="shared" si="197"/>
        <v>4519720</v>
      </c>
      <c r="K510" s="440">
        <f t="shared" si="197"/>
        <v>4519720</v>
      </c>
      <c r="L510" s="11"/>
    </row>
    <row r="511" spans="1:12" ht="51" x14ac:dyDescent="0.25">
      <c r="A511" s="10" t="s">
        <v>13</v>
      </c>
      <c r="B511" s="440">
        <f>(B525+B539+B553+B567+B581+B595+B609+B623+B637)</f>
        <v>0</v>
      </c>
      <c r="C511" s="440">
        <f t="shared" ref="C511:K511" si="198">(C525+C539+C553+C567+C581+C595+C609+C623+C637)</f>
        <v>0</v>
      </c>
      <c r="D511" s="441">
        <f t="shared" si="198"/>
        <v>0</v>
      </c>
      <c r="E511" s="442">
        <f t="shared" si="198"/>
        <v>0</v>
      </c>
      <c r="F511" s="440">
        <f t="shared" si="198"/>
        <v>4805000</v>
      </c>
      <c r="G511" s="440">
        <f t="shared" si="198"/>
        <v>16010000</v>
      </c>
      <c r="H511" s="440">
        <f t="shared" si="198"/>
        <v>42885000</v>
      </c>
      <c r="I511" s="440">
        <f t="shared" si="198"/>
        <v>64085000</v>
      </c>
      <c r="J511" s="440">
        <f t="shared" si="198"/>
        <v>63805000</v>
      </c>
      <c r="K511" s="440">
        <f t="shared" si="198"/>
        <v>24325000</v>
      </c>
      <c r="L511" s="11"/>
    </row>
    <row r="512" spans="1:12" x14ac:dyDescent="0.25">
      <c r="A512" s="12" t="s">
        <v>147</v>
      </c>
      <c r="B512" s="184"/>
      <c r="C512" s="142"/>
      <c r="D512" s="402"/>
      <c r="E512" s="403"/>
      <c r="F512" s="404"/>
      <c r="G512" s="404"/>
      <c r="H512" s="142"/>
      <c r="I512" s="142"/>
      <c r="J512" s="142"/>
      <c r="K512" s="142"/>
      <c r="L512" s="11"/>
    </row>
    <row r="513" spans="1:12" x14ac:dyDescent="0.25">
      <c r="A513" s="10" t="s">
        <v>148</v>
      </c>
      <c r="B513" s="184"/>
      <c r="C513" s="142"/>
      <c r="D513" s="402"/>
      <c r="E513" s="403"/>
      <c r="F513" s="404"/>
      <c r="G513" s="404"/>
      <c r="H513" s="142"/>
      <c r="I513" s="142"/>
      <c r="J513" s="142"/>
      <c r="K513" s="142"/>
      <c r="L513" s="11"/>
    </row>
    <row r="514" spans="1:12" x14ac:dyDescent="0.25">
      <c r="A514" s="10" t="s">
        <v>151</v>
      </c>
      <c r="B514" s="184"/>
      <c r="C514" s="142"/>
      <c r="D514" s="402"/>
      <c r="E514" s="403"/>
      <c r="F514" s="404"/>
      <c r="G514" s="404"/>
      <c r="H514" s="142"/>
      <c r="I514" s="142"/>
      <c r="J514" s="142"/>
      <c r="K514" s="142"/>
      <c r="L514" s="11"/>
    </row>
    <row r="515" spans="1:12" x14ac:dyDescent="0.25">
      <c r="A515" s="10" t="s">
        <v>149</v>
      </c>
      <c r="B515" s="440">
        <f>(B529+B543+B557+B571+B585+B599+B613+B627+B641)</f>
        <v>407220</v>
      </c>
      <c r="C515" s="440">
        <f t="shared" ref="C515:K515" si="199">(C529+C543+C557+C571+C585+C599+C613+C627+C641)</f>
        <v>407220</v>
      </c>
      <c r="D515" s="441">
        <f t="shared" si="199"/>
        <v>407220</v>
      </c>
      <c r="E515" s="442">
        <f t="shared" si="199"/>
        <v>407220</v>
      </c>
      <c r="F515" s="440">
        <f t="shared" si="199"/>
        <v>407220</v>
      </c>
      <c r="G515" s="440">
        <f t="shared" si="199"/>
        <v>407220</v>
      </c>
      <c r="H515" s="440">
        <f t="shared" si="199"/>
        <v>4519720</v>
      </c>
      <c r="I515" s="440">
        <f t="shared" si="199"/>
        <v>4519720</v>
      </c>
      <c r="J515" s="440">
        <f t="shared" si="199"/>
        <v>4519720</v>
      </c>
      <c r="K515" s="440">
        <f t="shared" si="199"/>
        <v>4519720</v>
      </c>
      <c r="L515" s="11"/>
    </row>
    <row r="516" spans="1:12" ht="51.75" thickBot="1" x14ac:dyDescent="0.3">
      <c r="A516" s="10" t="s">
        <v>150</v>
      </c>
      <c r="B516" s="440">
        <f>(B530+B544+B558+B572+B586+B600+B614+B628+B642)</f>
        <v>0</v>
      </c>
      <c r="C516" s="440">
        <f t="shared" ref="C516:K516" si="200">(C530+C544+C558+C572+C586+C600+C614+C628+C642)</f>
        <v>0</v>
      </c>
      <c r="D516" s="443">
        <f t="shared" si="200"/>
        <v>0</v>
      </c>
      <c r="E516" s="442">
        <f t="shared" si="200"/>
        <v>0</v>
      </c>
      <c r="F516" s="440">
        <f t="shared" si="200"/>
        <v>4805000</v>
      </c>
      <c r="G516" s="440">
        <f t="shared" si="200"/>
        <v>16010000</v>
      </c>
      <c r="H516" s="440">
        <f t="shared" si="200"/>
        <v>42885000</v>
      </c>
      <c r="I516" s="440">
        <f t="shared" si="200"/>
        <v>64085000</v>
      </c>
      <c r="J516" s="440">
        <f t="shared" si="200"/>
        <v>63805000</v>
      </c>
      <c r="K516" s="440">
        <f t="shared" si="200"/>
        <v>24325000</v>
      </c>
      <c r="L516" s="11"/>
    </row>
    <row r="517" spans="1:12" ht="39.75" customHeight="1" thickBot="1" x14ac:dyDescent="0.3">
      <c r="A517" s="483" t="s">
        <v>129</v>
      </c>
      <c r="B517" s="484"/>
      <c r="C517" s="484"/>
      <c r="D517" s="484"/>
      <c r="E517" s="484"/>
      <c r="F517" s="484"/>
      <c r="G517" s="484"/>
      <c r="H517" s="484"/>
      <c r="I517" s="484"/>
      <c r="J517" s="484"/>
      <c r="K517" s="484"/>
      <c r="L517" s="485"/>
    </row>
    <row r="518" spans="1:12" x14ac:dyDescent="0.25">
      <c r="A518" s="3" t="s">
        <v>7</v>
      </c>
      <c r="B518" s="98">
        <f t="shared" ref="B518" si="201">SUM(B519:B522)</f>
        <v>0</v>
      </c>
      <c r="C518" s="98">
        <f t="shared" ref="C518" si="202">SUM(C519:C522)</f>
        <v>0</v>
      </c>
      <c r="D518" s="217">
        <f t="shared" ref="D518" si="203">SUM(D519:D522)</f>
        <v>0</v>
      </c>
      <c r="E518" s="199">
        <f t="shared" ref="E518" si="204">SUM(E519:E522)</f>
        <v>0</v>
      </c>
      <c r="F518" s="98">
        <f t="shared" ref="F518" si="205">SUM(F519:F522)</f>
        <v>0</v>
      </c>
      <c r="G518" s="98">
        <f t="shared" ref="G518" si="206">SUM(G519:G522)</f>
        <v>0</v>
      </c>
      <c r="H518" s="98">
        <f t="shared" ref="H518" si="207">SUM(H519:H522)</f>
        <v>0</v>
      </c>
      <c r="I518" s="98">
        <f t="shared" ref="I518" si="208">SUM(I519:I522)</f>
        <v>0</v>
      </c>
      <c r="J518" s="104">
        <f t="shared" ref="J518" si="209">SUM(J519:J522)</f>
        <v>0</v>
      </c>
      <c r="K518" s="104">
        <f t="shared" ref="K518" si="210">SUM(K519:K522)</f>
        <v>0</v>
      </c>
      <c r="L518" s="479" t="s">
        <v>97</v>
      </c>
    </row>
    <row r="519" spans="1:12" x14ac:dyDescent="0.25">
      <c r="A519" s="1" t="s">
        <v>8</v>
      </c>
      <c r="B519" s="109">
        <v>0</v>
      </c>
      <c r="C519" s="109">
        <v>0</v>
      </c>
      <c r="D519" s="228">
        <v>0</v>
      </c>
      <c r="E519" s="206">
        <v>0</v>
      </c>
      <c r="F519" s="109">
        <v>0</v>
      </c>
      <c r="G519" s="109">
        <v>0</v>
      </c>
      <c r="H519" s="109">
        <v>0</v>
      </c>
      <c r="I519" s="109">
        <v>0</v>
      </c>
      <c r="J519" s="106">
        <v>0</v>
      </c>
      <c r="K519" s="106">
        <v>0</v>
      </c>
      <c r="L519" s="480"/>
    </row>
    <row r="520" spans="1:12" x14ac:dyDescent="0.25">
      <c r="A520" s="1" t="s">
        <v>9</v>
      </c>
      <c r="B520" s="109">
        <v>0</v>
      </c>
      <c r="C520" s="109">
        <v>0</v>
      </c>
      <c r="D520" s="228">
        <v>0</v>
      </c>
      <c r="E520" s="206">
        <v>0</v>
      </c>
      <c r="F520" s="109">
        <v>0</v>
      </c>
      <c r="G520" s="109">
        <v>0</v>
      </c>
      <c r="H520" s="109">
        <v>0</v>
      </c>
      <c r="I520" s="109">
        <v>0</v>
      </c>
      <c r="J520" s="106">
        <v>0</v>
      </c>
      <c r="K520" s="106">
        <v>0</v>
      </c>
      <c r="L520" s="480"/>
    </row>
    <row r="521" spans="1:12" ht="25.5" x14ac:dyDescent="0.25">
      <c r="A521" s="1" t="s">
        <v>10</v>
      </c>
      <c r="B521" s="109">
        <v>0</v>
      </c>
      <c r="C521" s="109">
        <v>0</v>
      </c>
      <c r="D521" s="228">
        <v>0</v>
      </c>
      <c r="E521" s="206">
        <v>0</v>
      </c>
      <c r="F521" s="109">
        <v>0</v>
      </c>
      <c r="G521" s="109">
        <v>0</v>
      </c>
      <c r="H521" s="109">
        <v>0</v>
      </c>
      <c r="I521" s="109">
        <v>0</v>
      </c>
      <c r="J521" s="106">
        <v>0</v>
      </c>
      <c r="K521" s="106">
        <v>0</v>
      </c>
      <c r="L521" s="480"/>
    </row>
    <row r="522" spans="1:12" ht="25.5" x14ac:dyDescent="0.25">
      <c r="A522" s="2" t="s">
        <v>3</v>
      </c>
      <c r="B522" s="98">
        <f>SUM(B524:B525)</f>
        <v>0</v>
      </c>
      <c r="C522" s="98">
        <f t="shared" ref="C522:K522" si="211">SUM(C524:C525)</f>
        <v>0</v>
      </c>
      <c r="D522" s="217">
        <f t="shared" si="211"/>
        <v>0</v>
      </c>
      <c r="E522" s="199">
        <f t="shared" si="211"/>
        <v>0</v>
      </c>
      <c r="F522" s="98">
        <f t="shared" si="211"/>
        <v>0</v>
      </c>
      <c r="G522" s="98">
        <f t="shared" si="211"/>
        <v>0</v>
      </c>
      <c r="H522" s="98">
        <f t="shared" si="211"/>
        <v>0</v>
      </c>
      <c r="I522" s="98">
        <f t="shared" si="211"/>
        <v>0</v>
      </c>
      <c r="J522" s="104">
        <f t="shared" si="211"/>
        <v>0</v>
      </c>
      <c r="K522" s="104">
        <f t="shared" si="211"/>
        <v>0</v>
      </c>
      <c r="L522" s="480"/>
    </row>
    <row r="523" spans="1:12" x14ac:dyDescent="0.25">
      <c r="A523" s="1" t="s">
        <v>121</v>
      </c>
      <c r="B523" s="98"/>
      <c r="C523" s="98"/>
      <c r="D523" s="217"/>
      <c r="E523" s="199"/>
      <c r="F523" s="98"/>
      <c r="G523" s="98"/>
      <c r="H523" s="98"/>
      <c r="I523" s="98"/>
      <c r="J523" s="104"/>
      <c r="K523" s="105"/>
      <c r="L523" s="480"/>
    </row>
    <row r="524" spans="1:12" x14ac:dyDescent="0.25">
      <c r="A524" s="1" t="s">
        <v>6</v>
      </c>
      <c r="B524" s="109">
        <v>0</v>
      </c>
      <c r="C524" s="109">
        <v>0</v>
      </c>
      <c r="D524" s="228">
        <v>0</v>
      </c>
      <c r="E524" s="206">
        <v>0</v>
      </c>
      <c r="F524" s="109">
        <v>0</v>
      </c>
      <c r="G524" s="109">
        <v>0</v>
      </c>
      <c r="H524" s="109">
        <v>0</v>
      </c>
      <c r="I524" s="109">
        <v>0</v>
      </c>
      <c r="J524" s="106">
        <v>0</v>
      </c>
      <c r="K524" s="106">
        <v>0</v>
      </c>
      <c r="L524" s="480"/>
    </row>
    <row r="525" spans="1:12" ht="51" x14ac:dyDescent="0.25">
      <c r="A525" s="1" t="s">
        <v>13</v>
      </c>
      <c r="B525" s="109">
        <v>0</v>
      </c>
      <c r="C525" s="109">
        <v>0</v>
      </c>
      <c r="D525" s="228">
        <v>0</v>
      </c>
      <c r="E525" s="206">
        <v>0</v>
      </c>
      <c r="F525" s="109">
        <v>0</v>
      </c>
      <c r="G525" s="109">
        <v>0</v>
      </c>
      <c r="H525" s="109">
        <v>0</v>
      </c>
      <c r="I525" s="109">
        <v>0</v>
      </c>
      <c r="J525" s="106">
        <v>0</v>
      </c>
      <c r="K525" s="106">
        <v>0</v>
      </c>
      <c r="L525" s="480"/>
    </row>
    <row r="526" spans="1:12" x14ac:dyDescent="0.25">
      <c r="A526" s="2" t="s">
        <v>147</v>
      </c>
      <c r="B526" s="109"/>
      <c r="C526" s="109"/>
      <c r="D526" s="228"/>
      <c r="E526" s="206"/>
      <c r="F526" s="109"/>
      <c r="G526" s="109"/>
      <c r="H526" s="109"/>
      <c r="I526" s="109"/>
      <c r="J526" s="106"/>
      <c r="K526" s="107"/>
      <c r="L526" s="480"/>
    </row>
    <row r="527" spans="1:12" x14ac:dyDescent="0.25">
      <c r="A527" s="1" t="s">
        <v>148</v>
      </c>
      <c r="B527" s="109"/>
      <c r="C527" s="109"/>
      <c r="D527" s="228"/>
      <c r="E527" s="206"/>
      <c r="F527" s="109"/>
      <c r="G527" s="109"/>
      <c r="H527" s="109"/>
      <c r="I527" s="109"/>
      <c r="J527" s="106"/>
      <c r="K527" s="107"/>
      <c r="L527" s="480"/>
    </row>
    <row r="528" spans="1:12" x14ac:dyDescent="0.25">
      <c r="A528" s="1" t="s">
        <v>151</v>
      </c>
      <c r="B528" s="109"/>
      <c r="C528" s="109"/>
      <c r="D528" s="228"/>
      <c r="E528" s="206"/>
      <c r="F528" s="109"/>
      <c r="G528" s="109"/>
      <c r="H528" s="109"/>
      <c r="I528" s="109"/>
      <c r="J528" s="106"/>
      <c r="K528" s="107"/>
      <c r="L528" s="480"/>
    </row>
    <row r="529" spans="1:13" x14ac:dyDescent="0.25">
      <c r="A529" s="1" t="s">
        <v>149</v>
      </c>
      <c r="B529" s="109">
        <v>0</v>
      </c>
      <c r="C529" s="109">
        <v>0</v>
      </c>
      <c r="D529" s="228">
        <v>0</v>
      </c>
      <c r="E529" s="206">
        <v>0</v>
      </c>
      <c r="F529" s="109">
        <v>0</v>
      </c>
      <c r="G529" s="109">
        <v>0</v>
      </c>
      <c r="H529" s="109">
        <v>0</v>
      </c>
      <c r="I529" s="109">
        <v>0</v>
      </c>
      <c r="J529" s="106">
        <v>0</v>
      </c>
      <c r="K529" s="106">
        <v>0</v>
      </c>
      <c r="L529" s="480"/>
    </row>
    <row r="530" spans="1:13" ht="52.5" thickBot="1" x14ac:dyDescent="0.3">
      <c r="A530" s="182" t="s">
        <v>150</v>
      </c>
      <c r="B530" s="246">
        <v>0</v>
      </c>
      <c r="C530" s="246">
        <v>0</v>
      </c>
      <c r="D530" s="247">
        <v>0</v>
      </c>
      <c r="E530" s="248">
        <v>0</v>
      </c>
      <c r="F530" s="246">
        <v>0</v>
      </c>
      <c r="G530" s="246">
        <v>0</v>
      </c>
      <c r="H530" s="246">
        <v>0</v>
      </c>
      <c r="I530" s="246">
        <v>0</v>
      </c>
      <c r="J530" s="147">
        <v>0</v>
      </c>
      <c r="K530" s="147">
        <v>0</v>
      </c>
      <c r="L530" s="480"/>
    </row>
    <row r="531" spans="1:13" ht="15.75" customHeight="1" thickBot="1" x14ac:dyDescent="0.3">
      <c r="A531" s="483" t="s">
        <v>35</v>
      </c>
      <c r="B531" s="484"/>
      <c r="C531" s="484"/>
      <c r="D531" s="484"/>
      <c r="E531" s="484"/>
      <c r="F531" s="484"/>
      <c r="G531" s="484"/>
      <c r="H531" s="484"/>
      <c r="I531" s="484"/>
      <c r="J531" s="484"/>
      <c r="K531" s="484"/>
      <c r="L531" s="485"/>
    </row>
    <row r="532" spans="1:13" x14ac:dyDescent="0.25">
      <c r="A532" s="3" t="s">
        <v>7</v>
      </c>
      <c r="B532" s="104">
        <f t="shared" ref="B532" si="212">SUM(B533:B536)</f>
        <v>407220</v>
      </c>
      <c r="C532" s="104">
        <f t="shared" ref="C532" si="213">SUM(C533:C536)</f>
        <v>407220</v>
      </c>
      <c r="D532" s="254">
        <f t="shared" ref="D532" si="214">SUM(D533:D536)</f>
        <v>407220</v>
      </c>
      <c r="E532" s="199">
        <f t="shared" ref="E532" si="215">SUM(E533:E536)</f>
        <v>407220</v>
      </c>
      <c r="F532" s="98">
        <f t="shared" ref="F532" si="216">SUM(F533:F536)</f>
        <v>1207220</v>
      </c>
      <c r="G532" s="98">
        <f t="shared" ref="G532" si="217">SUM(G533:G536)</f>
        <v>1607220</v>
      </c>
      <c r="H532" s="98">
        <f t="shared" ref="H532" si="218">SUM(H533:H536)</f>
        <v>2407220</v>
      </c>
      <c r="I532" s="104">
        <f t="shared" ref="I532" si="219">SUM(I533:I536)</f>
        <v>407220</v>
      </c>
      <c r="J532" s="104">
        <f t="shared" ref="J532" si="220">SUM(J533:J536)</f>
        <v>407220</v>
      </c>
      <c r="K532" s="104">
        <f t="shared" ref="K532" si="221">SUM(K533:K536)</f>
        <v>407220</v>
      </c>
      <c r="L532" s="165"/>
      <c r="M532" s="241"/>
    </row>
    <row r="533" spans="1:13" x14ac:dyDescent="0.25">
      <c r="A533" s="1" t="s">
        <v>8</v>
      </c>
      <c r="B533" s="106">
        <v>0</v>
      </c>
      <c r="C533" s="106">
        <v>0</v>
      </c>
      <c r="D533" s="228">
        <v>0</v>
      </c>
      <c r="E533" s="206">
        <v>0</v>
      </c>
      <c r="F533" s="109">
        <v>0</v>
      </c>
      <c r="G533" s="109">
        <v>0</v>
      </c>
      <c r="H533" s="109">
        <v>0</v>
      </c>
      <c r="I533" s="106">
        <v>0</v>
      </c>
      <c r="J533" s="106">
        <v>0</v>
      </c>
      <c r="K533" s="106">
        <v>0</v>
      </c>
      <c r="L533" s="164"/>
    </row>
    <row r="534" spans="1:13" x14ac:dyDescent="0.25">
      <c r="A534" s="1" t="s">
        <v>9</v>
      </c>
      <c r="B534" s="106">
        <v>0</v>
      </c>
      <c r="C534" s="106">
        <v>0</v>
      </c>
      <c r="D534" s="228">
        <v>0</v>
      </c>
      <c r="E534" s="206">
        <v>0</v>
      </c>
      <c r="F534" s="109">
        <v>0</v>
      </c>
      <c r="G534" s="109">
        <v>0</v>
      </c>
      <c r="H534" s="109">
        <v>0</v>
      </c>
      <c r="I534" s="106">
        <v>0</v>
      </c>
      <c r="J534" s="106">
        <v>0</v>
      </c>
      <c r="K534" s="106">
        <v>0</v>
      </c>
      <c r="L534" s="164"/>
    </row>
    <row r="535" spans="1:13" ht="25.5" x14ac:dyDescent="0.25">
      <c r="A535" s="1" t="s">
        <v>10</v>
      </c>
      <c r="B535" s="106">
        <v>0</v>
      </c>
      <c r="C535" s="106">
        <v>0</v>
      </c>
      <c r="D535" s="228">
        <v>0</v>
      </c>
      <c r="E535" s="206">
        <v>0</v>
      </c>
      <c r="F535" s="109">
        <v>0</v>
      </c>
      <c r="G535" s="109">
        <v>0</v>
      </c>
      <c r="H535" s="109">
        <v>0</v>
      </c>
      <c r="I535" s="106">
        <v>0</v>
      </c>
      <c r="J535" s="106">
        <v>0</v>
      </c>
      <c r="K535" s="106">
        <v>0</v>
      </c>
      <c r="L535" s="164"/>
    </row>
    <row r="536" spans="1:13" ht="25.5" x14ac:dyDescent="0.25">
      <c r="A536" s="2" t="s">
        <v>3</v>
      </c>
      <c r="B536" s="104">
        <f>SUM(B538:B539)</f>
        <v>407220</v>
      </c>
      <c r="C536" s="104">
        <f t="shared" ref="C536:K536" si="222">SUM(C538:C539)</f>
        <v>407220</v>
      </c>
      <c r="D536" s="217">
        <f t="shared" si="222"/>
        <v>407220</v>
      </c>
      <c r="E536" s="199">
        <f t="shared" si="222"/>
        <v>407220</v>
      </c>
      <c r="F536" s="98">
        <f t="shared" si="222"/>
        <v>1207220</v>
      </c>
      <c r="G536" s="98">
        <f t="shared" si="222"/>
        <v>1607220</v>
      </c>
      <c r="H536" s="98">
        <f t="shared" si="222"/>
        <v>2407220</v>
      </c>
      <c r="I536" s="104">
        <f t="shared" si="222"/>
        <v>407220</v>
      </c>
      <c r="J536" s="104">
        <f t="shared" si="222"/>
        <v>407220</v>
      </c>
      <c r="K536" s="104">
        <f t="shared" si="222"/>
        <v>407220</v>
      </c>
      <c r="L536" s="164"/>
    </row>
    <row r="537" spans="1:13" x14ac:dyDescent="0.25">
      <c r="A537" s="1" t="s">
        <v>121</v>
      </c>
      <c r="B537" s="104"/>
      <c r="C537" s="104"/>
      <c r="D537" s="217"/>
      <c r="E537" s="199"/>
      <c r="F537" s="98"/>
      <c r="G537" s="98"/>
      <c r="H537" s="98"/>
      <c r="I537" s="104"/>
      <c r="J537" s="104"/>
      <c r="K537" s="105"/>
      <c r="L537" s="164"/>
    </row>
    <row r="538" spans="1:13" x14ac:dyDescent="0.25">
      <c r="A538" s="1" t="s">
        <v>6</v>
      </c>
      <c r="B538" s="162">
        <v>407220</v>
      </c>
      <c r="C538" s="162">
        <v>407220</v>
      </c>
      <c r="D538" s="255">
        <v>407220</v>
      </c>
      <c r="E538" s="251">
        <v>407220</v>
      </c>
      <c r="F538" s="242">
        <v>407220</v>
      </c>
      <c r="G538" s="242">
        <v>407220</v>
      </c>
      <c r="H538" s="242">
        <v>407220</v>
      </c>
      <c r="I538" s="162">
        <v>407220</v>
      </c>
      <c r="J538" s="162">
        <v>407220</v>
      </c>
      <c r="K538" s="163">
        <v>407220</v>
      </c>
      <c r="L538" s="164"/>
    </row>
    <row r="539" spans="1:13" ht="51" x14ac:dyDescent="0.25">
      <c r="A539" s="1" t="s">
        <v>13</v>
      </c>
      <c r="B539" s="106">
        <v>0</v>
      </c>
      <c r="C539" s="106">
        <v>0</v>
      </c>
      <c r="D539" s="228">
        <v>0</v>
      </c>
      <c r="E539" s="251">
        <v>0</v>
      </c>
      <c r="F539" s="242">
        <v>800000</v>
      </c>
      <c r="G539" s="242">
        <v>1200000</v>
      </c>
      <c r="H539" s="242">
        <v>2000000</v>
      </c>
      <c r="I539" s="162">
        <v>0</v>
      </c>
      <c r="J539" s="162">
        <v>0</v>
      </c>
      <c r="K539" s="163">
        <v>0</v>
      </c>
      <c r="L539" s="185" t="s">
        <v>116</v>
      </c>
    </row>
    <row r="540" spans="1:13" x14ac:dyDescent="0.25">
      <c r="A540" s="2" t="s">
        <v>147</v>
      </c>
      <c r="B540" s="106"/>
      <c r="C540" s="106"/>
      <c r="D540" s="228"/>
      <c r="E540" s="206"/>
      <c r="F540" s="109"/>
      <c r="G540" s="109"/>
      <c r="H540" s="109"/>
      <c r="I540" s="106"/>
      <c r="J540" s="106"/>
      <c r="K540" s="107"/>
      <c r="L540" s="166"/>
    </row>
    <row r="541" spans="1:13" x14ac:dyDescent="0.25">
      <c r="A541" s="1" t="s">
        <v>148</v>
      </c>
      <c r="B541" s="106"/>
      <c r="C541" s="106"/>
      <c r="D541" s="228"/>
      <c r="E541" s="206"/>
      <c r="F541" s="109"/>
      <c r="G541" s="109"/>
      <c r="H541" s="109"/>
      <c r="I541" s="106"/>
      <c r="J541" s="106"/>
      <c r="K541" s="107"/>
      <c r="L541" s="166"/>
    </row>
    <row r="542" spans="1:13" x14ac:dyDescent="0.25">
      <c r="A542" s="1" t="s">
        <v>151</v>
      </c>
      <c r="B542" s="106"/>
      <c r="C542" s="106"/>
      <c r="D542" s="228"/>
      <c r="E542" s="206"/>
      <c r="F542" s="109"/>
      <c r="G542" s="109"/>
      <c r="H542" s="109"/>
      <c r="I542" s="106"/>
      <c r="J542" s="106"/>
      <c r="K542" s="107"/>
      <c r="L542" s="166"/>
    </row>
    <row r="543" spans="1:13" x14ac:dyDescent="0.25">
      <c r="A543" s="1" t="s">
        <v>149</v>
      </c>
      <c r="B543" s="162">
        <v>407220</v>
      </c>
      <c r="C543" s="162">
        <v>407220</v>
      </c>
      <c r="D543" s="255">
        <v>407220</v>
      </c>
      <c r="E543" s="251">
        <v>407220</v>
      </c>
      <c r="F543" s="242">
        <v>407220</v>
      </c>
      <c r="G543" s="242">
        <v>407220</v>
      </c>
      <c r="H543" s="242">
        <v>407220</v>
      </c>
      <c r="I543" s="162">
        <v>407220</v>
      </c>
      <c r="J543" s="162">
        <v>407220</v>
      </c>
      <c r="K543" s="163">
        <v>407220</v>
      </c>
      <c r="L543" s="166"/>
    </row>
    <row r="544" spans="1:13" ht="52.5" thickBot="1" x14ac:dyDescent="0.3">
      <c r="A544" s="182" t="s">
        <v>150</v>
      </c>
      <c r="B544" s="147">
        <v>0</v>
      </c>
      <c r="C544" s="147">
        <v>0</v>
      </c>
      <c r="D544" s="256">
        <v>0</v>
      </c>
      <c r="E544" s="252">
        <v>0</v>
      </c>
      <c r="F544" s="253">
        <v>800000</v>
      </c>
      <c r="G544" s="253">
        <v>1200000</v>
      </c>
      <c r="H544" s="253">
        <v>2000000</v>
      </c>
      <c r="I544" s="249">
        <v>0</v>
      </c>
      <c r="J544" s="249">
        <v>0</v>
      </c>
      <c r="K544" s="250">
        <v>0</v>
      </c>
      <c r="L544" s="151"/>
    </row>
    <row r="545" spans="1:14" ht="20.25" customHeight="1" thickBot="1" x14ac:dyDescent="0.3">
      <c r="A545" s="483" t="s">
        <v>51</v>
      </c>
      <c r="B545" s="484"/>
      <c r="C545" s="484"/>
      <c r="D545" s="484"/>
      <c r="E545" s="484"/>
      <c r="F545" s="484"/>
      <c r="G545" s="484"/>
      <c r="H545" s="484"/>
      <c r="I545" s="484"/>
      <c r="J545" s="484"/>
      <c r="K545" s="484"/>
      <c r="L545" s="485"/>
    </row>
    <row r="546" spans="1:14" x14ac:dyDescent="0.25">
      <c r="A546" s="3" t="s">
        <v>7</v>
      </c>
      <c r="B546" s="98">
        <f t="shared" ref="B546" si="223">SUM(B547:B550)</f>
        <v>403800</v>
      </c>
      <c r="C546" s="98">
        <f t="shared" ref="C546" si="224">SUM(C547:C550)</f>
        <v>417800</v>
      </c>
      <c r="D546" s="217">
        <f t="shared" ref="D546" si="225">SUM(D547:D550)</f>
        <v>0</v>
      </c>
      <c r="E546" s="199">
        <f t="shared" ref="E546" si="226">SUM(E547:E550)</f>
        <v>150000</v>
      </c>
      <c r="F546" s="98">
        <f t="shared" ref="F546" si="227">SUM(F547:F550)</f>
        <v>150000</v>
      </c>
      <c r="G546" s="98">
        <f t="shared" ref="G546" si="228">SUM(G547:G550)</f>
        <v>150000</v>
      </c>
      <c r="H546" s="98">
        <f t="shared" ref="H546" si="229">SUM(H547:H550)</f>
        <v>150000</v>
      </c>
      <c r="I546" s="98">
        <f t="shared" ref="I546" si="230">SUM(I547:I550)</f>
        <v>150000</v>
      </c>
      <c r="J546" s="104">
        <f t="shared" ref="J546" si="231">SUM(J547:J550)</f>
        <v>150000</v>
      </c>
      <c r="K546" s="104">
        <f t="shared" ref="K546" si="232">SUM(K547:K550)</f>
        <v>150000</v>
      </c>
      <c r="L546" s="496" t="s">
        <v>118</v>
      </c>
    </row>
    <row r="547" spans="1:14" x14ac:dyDescent="0.25">
      <c r="A547" s="1" t="s">
        <v>8</v>
      </c>
      <c r="B547" s="109">
        <v>0</v>
      </c>
      <c r="C547" s="109">
        <v>0</v>
      </c>
      <c r="D547" s="228">
        <v>0</v>
      </c>
      <c r="E547" s="206">
        <v>0</v>
      </c>
      <c r="F547" s="109">
        <v>0</v>
      </c>
      <c r="G547" s="109">
        <v>0</v>
      </c>
      <c r="H547" s="109">
        <v>0</v>
      </c>
      <c r="I547" s="109">
        <v>0</v>
      </c>
      <c r="J547" s="106">
        <v>0</v>
      </c>
      <c r="K547" s="106">
        <v>0</v>
      </c>
      <c r="L547" s="511"/>
    </row>
    <row r="548" spans="1:14" x14ac:dyDescent="0.25">
      <c r="A548" s="1" t="s">
        <v>9</v>
      </c>
      <c r="B548" s="242">
        <v>70000</v>
      </c>
      <c r="C548" s="242">
        <v>80000</v>
      </c>
      <c r="D548" s="228">
        <v>0</v>
      </c>
      <c r="E548" s="251">
        <v>50000</v>
      </c>
      <c r="F548" s="242">
        <v>50000</v>
      </c>
      <c r="G548" s="242">
        <v>50000</v>
      </c>
      <c r="H548" s="242">
        <v>50000</v>
      </c>
      <c r="I548" s="242">
        <v>50000</v>
      </c>
      <c r="J548" s="162">
        <v>50000</v>
      </c>
      <c r="K548" s="163">
        <v>50000</v>
      </c>
      <c r="L548" s="511"/>
      <c r="M548" s="319"/>
      <c r="N548" s="216"/>
    </row>
    <row r="549" spans="1:14" ht="25.5" x14ac:dyDescent="0.25">
      <c r="A549" s="1" t="s">
        <v>10</v>
      </c>
      <c r="B549" s="242">
        <v>333800</v>
      </c>
      <c r="C549" s="242">
        <v>337800</v>
      </c>
      <c r="D549" s="228">
        <v>0</v>
      </c>
      <c r="E549" s="251">
        <v>100000</v>
      </c>
      <c r="F549" s="242">
        <v>100000</v>
      </c>
      <c r="G549" s="242">
        <v>100000</v>
      </c>
      <c r="H549" s="242">
        <v>100000</v>
      </c>
      <c r="I549" s="242">
        <v>100000</v>
      </c>
      <c r="J549" s="162">
        <v>100000</v>
      </c>
      <c r="K549" s="163">
        <v>100000</v>
      </c>
      <c r="L549" s="511"/>
      <c r="M549" s="134"/>
      <c r="N549" s="23"/>
    </row>
    <row r="550" spans="1:14" ht="25.5" x14ac:dyDescent="0.25">
      <c r="A550" s="2" t="s">
        <v>3</v>
      </c>
      <c r="B550" s="98">
        <f>SUM(B552:B553)</f>
        <v>0</v>
      </c>
      <c r="C550" s="98">
        <f t="shared" ref="C550:K550" si="233">SUM(C552:C553)</f>
        <v>0</v>
      </c>
      <c r="D550" s="217">
        <f t="shared" si="233"/>
        <v>0</v>
      </c>
      <c r="E550" s="199">
        <f t="shared" si="233"/>
        <v>0</v>
      </c>
      <c r="F550" s="98">
        <f t="shared" si="233"/>
        <v>0</v>
      </c>
      <c r="G550" s="98">
        <f t="shared" si="233"/>
        <v>0</v>
      </c>
      <c r="H550" s="98">
        <f t="shared" si="233"/>
        <v>0</v>
      </c>
      <c r="I550" s="98">
        <f t="shared" si="233"/>
        <v>0</v>
      </c>
      <c r="J550" s="104">
        <f t="shared" si="233"/>
        <v>0</v>
      </c>
      <c r="K550" s="104">
        <f t="shared" si="233"/>
        <v>0</v>
      </c>
      <c r="L550" s="511"/>
    </row>
    <row r="551" spans="1:14" x14ac:dyDescent="0.25">
      <c r="A551" s="1" t="s">
        <v>121</v>
      </c>
      <c r="B551" s="98"/>
      <c r="C551" s="98"/>
      <c r="D551" s="217"/>
      <c r="E551" s="199"/>
      <c r="F551" s="98"/>
      <c r="G551" s="98"/>
      <c r="H551" s="98"/>
      <c r="I551" s="98"/>
      <c r="J551" s="104"/>
      <c r="K551" s="105"/>
      <c r="L551" s="511"/>
    </row>
    <row r="552" spans="1:14" x14ac:dyDescent="0.25">
      <c r="A552" s="1" t="s">
        <v>6</v>
      </c>
      <c r="B552" s="109">
        <v>0</v>
      </c>
      <c r="C552" s="109">
        <v>0</v>
      </c>
      <c r="D552" s="228">
        <v>0</v>
      </c>
      <c r="E552" s="206">
        <v>0</v>
      </c>
      <c r="F552" s="109">
        <v>0</v>
      </c>
      <c r="G552" s="109">
        <v>0</v>
      </c>
      <c r="H552" s="109">
        <v>0</v>
      </c>
      <c r="I552" s="109">
        <v>0</v>
      </c>
      <c r="J552" s="106">
        <v>0</v>
      </c>
      <c r="K552" s="106">
        <v>0</v>
      </c>
      <c r="L552" s="511"/>
    </row>
    <row r="553" spans="1:14" ht="51" x14ac:dyDescent="0.25">
      <c r="A553" s="1" t="s">
        <v>13</v>
      </c>
      <c r="B553" s="109">
        <v>0</v>
      </c>
      <c r="C553" s="109">
        <v>0</v>
      </c>
      <c r="D553" s="228">
        <v>0</v>
      </c>
      <c r="E553" s="206">
        <v>0</v>
      </c>
      <c r="F553" s="109">
        <v>0</v>
      </c>
      <c r="G553" s="109">
        <v>0</v>
      </c>
      <c r="H553" s="109">
        <v>0</v>
      </c>
      <c r="I553" s="109">
        <v>0</v>
      </c>
      <c r="J553" s="106">
        <v>0</v>
      </c>
      <c r="K553" s="106">
        <v>0</v>
      </c>
      <c r="L553" s="511"/>
    </row>
    <row r="554" spans="1:14" x14ac:dyDescent="0.25">
      <c r="A554" s="2" t="s">
        <v>147</v>
      </c>
      <c r="B554" s="109"/>
      <c r="C554" s="109"/>
      <c r="D554" s="228"/>
      <c r="E554" s="206"/>
      <c r="F554" s="109"/>
      <c r="G554" s="109"/>
      <c r="H554" s="109"/>
      <c r="I554" s="109"/>
      <c r="J554" s="106"/>
      <c r="K554" s="107"/>
      <c r="L554" s="511"/>
    </row>
    <row r="555" spans="1:14" x14ac:dyDescent="0.25">
      <c r="A555" s="1" t="s">
        <v>148</v>
      </c>
      <c r="B555" s="109"/>
      <c r="C555" s="109"/>
      <c r="D555" s="228"/>
      <c r="E555" s="206"/>
      <c r="F555" s="109"/>
      <c r="G555" s="109"/>
      <c r="H555" s="109"/>
      <c r="I555" s="109"/>
      <c r="J555" s="106"/>
      <c r="K555" s="107"/>
      <c r="L555" s="511"/>
    </row>
    <row r="556" spans="1:14" x14ac:dyDescent="0.25">
      <c r="A556" s="1" t="s">
        <v>151</v>
      </c>
      <c r="B556" s="109"/>
      <c r="C556" s="109"/>
      <c r="D556" s="228"/>
      <c r="E556" s="206"/>
      <c r="F556" s="109"/>
      <c r="G556" s="109"/>
      <c r="H556" s="109"/>
      <c r="I556" s="109"/>
      <c r="J556" s="106"/>
      <c r="K556" s="107"/>
      <c r="L556" s="511"/>
    </row>
    <row r="557" spans="1:14" x14ac:dyDescent="0.25">
      <c r="A557" s="1" t="s">
        <v>149</v>
      </c>
      <c r="B557" s="109">
        <v>0</v>
      </c>
      <c r="C557" s="109">
        <v>0</v>
      </c>
      <c r="D557" s="228">
        <v>0</v>
      </c>
      <c r="E557" s="206">
        <v>0</v>
      </c>
      <c r="F557" s="109">
        <v>0</v>
      </c>
      <c r="G557" s="109">
        <v>0</v>
      </c>
      <c r="H557" s="109">
        <v>0</v>
      </c>
      <c r="I557" s="109">
        <v>0</v>
      </c>
      <c r="J557" s="106">
        <v>0</v>
      </c>
      <c r="K557" s="106">
        <v>0</v>
      </c>
      <c r="L557" s="511"/>
    </row>
    <row r="558" spans="1:14" ht="61.5" customHeight="1" thickBot="1" x14ac:dyDescent="0.3">
      <c r="A558" s="182" t="s">
        <v>150</v>
      </c>
      <c r="B558" s="246">
        <v>0</v>
      </c>
      <c r="C558" s="246">
        <v>0</v>
      </c>
      <c r="D558" s="247">
        <v>0</v>
      </c>
      <c r="E558" s="248">
        <v>0</v>
      </c>
      <c r="F558" s="246">
        <v>0</v>
      </c>
      <c r="G558" s="246">
        <v>0</v>
      </c>
      <c r="H558" s="246">
        <v>0</v>
      </c>
      <c r="I558" s="246">
        <v>0</v>
      </c>
      <c r="J558" s="147">
        <v>0</v>
      </c>
      <c r="K558" s="147">
        <v>0</v>
      </c>
      <c r="L558" s="512"/>
    </row>
    <row r="559" spans="1:14" ht="15.75" customHeight="1" thickBot="1" x14ac:dyDescent="0.3">
      <c r="A559" s="483" t="s">
        <v>78</v>
      </c>
      <c r="B559" s="484"/>
      <c r="C559" s="484"/>
      <c r="D559" s="484"/>
      <c r="E559" s="484"/>
      <c r="F559" s="484"/>
      <c r="G559" s="484"/>
      <c r="H559" s="484"/>
      <c r="I559" s="484"/>
      <c r="J559" s="484"/>
      <c r="K559" s="484"/>
      <c r="L559" s="485"/>
    </row>
    <row r="560" spans="1:14" ht="39" x14ac:dyDescent="0.25">
      <c r="A560" s="32" t="s">
        <v>7</v>
      </c>
      <c r="B560" s="354">
        <f t="shared" ref="B560" si="234">SUM(B561:B564)</f>
        <v>0</v>
      </c>
      <c r="C560" s="354">
        <f t="shared" ref="C560" si="235">SUM(C561:C564)</f>
        <v>0</v>
      </c>
      <c r="D560" s="355">
        <f t="shared" ref="D560" si="236">SUM(D561:D564)</f>
        <v>0</v>
      </c>
      <c r="E560" s="356">
        <f t="shared" ref="E560" si="237">SUM(E561:E564)</f>
        <v>0</v>
      </c>
      <c r="F560" s="354">
        <f t="shared" ref="F560" si="238">SUM(F561:F564)</f>
        <v>250000</v>
      </c>
      <c r="G560" s="354">
        <f t="shared" ref="G560" si="239">SUM(G561:G564)</f>
        <v>7500000</v>
      </c>
      <c r="H560" s="354">
        <f t="shared" ref="H560" si="240">SUM(H561:H564)</f>
        <v>7500000</v>
      </c>
      <c r="I560" s="354">
        <f t="shared" ref="I560" si="241">SUM(I561:I564)</f>
        <v>7500000</v>
      </c>
      <c r="J560" s="354">
        <f t="shared" ref="J560" si="242">SUM(J561:J564)</f>
        <v>7500000</v>
      </c>
      <c r="K560" s="354">
        <f t="shared" ref="K560" si="243">SUM(K561:K564)</f>
        <v>5500000</v>
      </c>
      <c r="L560" s="455" t="s">
        <v>190</v>
      </c>
      <c r="M560" s="241"/>
      <c r="N560" s="26"/>
    </row>
    <row r="561" spans="1:13" x14ac:dyDescent="0.25">
      <c r="A561" s="33" t="s">
        <v>8</v>
      </c>
      <c r="B561" s="242">
        <v>0</v>
      </c>
      <c r="C561" s="242">
        <v>0</v>
      </c>
      <c r="D561" s="255">
        <v>0</v>
      </c>
      <c r="E561" s="251">
        <v>0</v>
      </c>
      <c r="F561" s="242">
        <v>25000</v>
      </c>
      <c r="G561" s="242">
        <v>0</v>
      </c>
      <c r="H561" s="242">
        <v>0</v>
      </c>
      <c r="I561" s="242">
        <v>0</v>
      </c>
      <c r="J561" s="242">
        <v>0</v>
      </c>
      <c r="K561" s="358">
        <v>0</v>
      </c>
      <c r="L561" s="164"/>
    </row>
    <row r="562" spans="1:13" x14ac:dyDescent="0.25">
      <c r="A562" s="33" t="s">
        <v>9</v>
      </c>
      <c r="B562" s="242">
        <v>0</v>
      </c>
      <c r="C562" s="242">
        <v>0</v>
      </c>
      <c r="D562" s="255">
        <v>0</v>
      </c>
      <c r="E562" s="251">
        <v>0</v>
      </c>
      <c r="F562" s="242">
        <v>0</v>
      </c>
      <c r="G562" s="242">
        <v>0</v>
      </c>
      <c r="H562" s="242">
        <v>0</v>
      </c>
      <c r="I562" s="242">
        <v>0</v>
      </c>
      <c r="J562" s="242">
        <v>0</v>
      </c>
      <c r="K562" s="358">
        <v>0</v>
      </c>
      <c r="L562" s="164"/>
    </row>
    <row r="563" spans="1:13" ht="25.5" x14ac:dyDescent="0.25">
      <c r="A563" s="33" t="s">
        <v>10</v>
      </c>
      <c r="B563" s="242">
        <v>0</v>
      </c>
      <c r="C563" s="242">
        <v>0</v>
      </c>
      <c r="D563" s="255">
        <v>0</v>
      </c>
      <c r="E563" s="251">
        <v>0</v>
      </c>
      <c r="F563" s="242">
        <v>0</v>
      </c>
      <c r="G563" s="242">
        <v>2250000</v>
      </c>
      <c r="H563" s="242">
        <v>2250000</v>
      </c>
      <c r="I563" s="242">
        <v>2250000</v>
      </c>
      <c r="J563" s="242">
        <v>2250000</v>
      </c>
      <c r="K563" s="358">
        <v>250000</v>
      </c>
      <c r="L563" s="164"/>
    </row>
    <row r="564" spans="1:13" ht="25.5" x14ac:dyDescent="0.25">
      <c r="A564" s="35" t="s">
        <v>3</v>
      </c>
      <c r="B564" s="354">
        <f>SUM(B566:B567)</f>
        <v>0</v>
      </c>
      <c r="C564" s="354">
        <f t="shared" ref="C564:K564" si="244">SUM(C566:C567)</f>
        <v>0</v>
      </c>
      <c r="D564" s="355">
        <f t="shared" si="244"/>
        <v>0</v>
      </c>
      <c r="E564" s="356">
        <f t="shared" si="244"/>
        <v>0</v>
      </c>
      <c r="F564" s="354">
        <f t="shared" si="244"/>
        <v>225000</v>
      </c>
      <c r="G564" s="354">
        <f t="shared" si="244"/>
        <v>5250000</v>
      </c>
      <c r="H564" s="354">
        <f t="shared" si="244"/>
        <v>5250000</v>
      </c>
      <c r="I564" s="354">
        <f t="shared" si="244"/>
        <v>5250000</v>
      </c>
      <c r="J564" s="354">
        <f t="shared" si="244"/>
        <v>5250000</v>
      </c>
      <c r="K564" s="354">
        <f t="shared" si="244"/>
        <v>5250000</v>
      </c>
      <c r="L564" s="164"/>
    </row>
    <row r="565" spans="1:13" x14ac:dyDescent="0.25">
      <c r="A565" s="33" t="s">
        <v>121</v>
      </c>
      <c r="B565" s="354"/>
      <c r="C565" s="354"/>
      <c r="D565" s="355"/>
      <c r="E565" s="356"/>
      <c r="F565" s="354"/>
      <c r="G565" s="354"/>
      <c r="H565" s="354"/>
      <c r="I565" s="354"/>
      <c r="J565" s="354"/>
      <c r="K565" s="357"/>
      <c r="L565" s="164"/>
    </row>
    <row r="566" spans="1:13" x14ac:dyDescent="0.25">
      <c r="A566" s="33" t="s">
        <v>6</v>
      </c>
      <c r="B566" s="242">
        <v>0</v>
      </c>
      <c r="C566" s="242">
        <v>0</v>
      </c>
      <c r="D566" s="255">
        <v>0</v>
      </c>
      <c r="E566" s="251">
        <v>0</v>
      </c>
      <c r="F566" s="242">
        <v>0</v>
      </c>
      <c r="G566" s="242">
        <v>0</v>
      </c>
      <c r="H566" s="242">
        <v>0</v>
      </c>
      <c r="I566" s="242">
        <v>0</v>
      </c>
      <c r="J566" s="242">
        <v>0</v>
      </c>
      <c r="K566" s="242">
        <v>0</v>
      </c>
      <c r="L566" s="164"/>
    </row>
    <row r="567" spans="1:13" ht="51" x14ac:dyDescent="0.25">
      <c r="A567" s="33" t="s">
        <v>13</v>
      </c>
      <c r="B567" s="242">
        <v>0</v>
      </c>
      <c r="C567" s="242">
        <v>0</v>
      </c>
      <c r="D567" s="255">
        <v>0</v>
      </c>
      <c r="E567" s="251">
        <v>0</v>
      </c>
      <c r="F567" s="242">
        <v>225000</v>
      </c>
      <c r="G567" s="242">
        <v>5250000</v>
      </c>
      <c r="H567" s="242">
        <v>5250000</v>
      </c>
      <c r="I567" s="242">
        <v>5250000</v>
      </c>
      <c r="J567" s="242">
        <v>5250000</v>
      </c>
      <c r="K567" s="358">
        <v>5250000</v>
      </c>
      <c r="L567" s="164"/>
    </row>
    <row r="568" spans="1:13" x14ac:dyDescent="0.25">
      <c r="A568" s="2" t="s">
        <v>147</v>
      </c>
      <c r="B568" s="242"/>
      <c r="C568" s="242"/>
      <c r="D568" s="255"/>
      <c r="E568" s="251"/>
      <c r="F568" s="242"/>
      <c r="G568" s="242"/>
      <c r="H568" s="242"/>
      <c r="I568" s="242"/>
      <c r="J568" s="242"/>
      <c r="K568" s="358"/>
      <c r="L568" s="164"/>
    </row>
    <row r="569" spans="1:13" x14ac:dyDescent="0.25">
      <c r="A569" s="1" t="s">
        <v>148</v>
      </c>
      <c r="B569" s="242"/>
      <c r="C569" s="242"/>
      <c r="D569" s="255"/>
      <c r="E569" s="251"/>
      <c r="F569" s="242"/>
      <c r="G569" s="242"/>
      <c r="H569" s="242"/>
      <c r="I569" s="242"/>
      <c r="J569" s="242"/>
      <c r="K569" s="358"/>
      <c r="L569" s="164"/>
    </row>
    <row r="570" spans="1:13" x14ac:dyDescent="0.25">
      <c r="A570" s="1" t="s">
        <v>151</v>
      </c>
      <c r="B570" s="242"/>
      <c r="C570" s="242"/>
      <c r="D570" s="255"/>
      <c r="E570" s="251"/>
      <c r="F570" s="242"/>
      <c r="G570" s="242"/>
      <c r="H570" s="242"/>
      <c r="I570" s="242"/>
      <c r="J570" s="242"/>
      <c r="K570" s="358"/>
      <c r="L570" s="164"/>
    </row>
    <row r="571" spans="1:13" x14ac:dyDescent="0.25">
      <c r="A571" s="1" t="s">
        <v>149</v>
      </c>
      <c r="B571" s="242">
        <v>0</v>
      </c>
      <c r="C571" s="242">
        <v>0</v>
      </c>
      <c r="D571" s="255">
        <v>0</v>
      </c>
      <c r="E571" s="251">
        <v>0</v>
      </c>
      <c r="F571" s="242">
        <v>0</v>
      </c>
      <c r="G571" s="242">
        <v>0</v>
      </c>
      <c r="H571" s="242">
        <v>0</v>
      </c>
      <c r="I571" s="242">
        <v>0</v>
      </c>
      <c r="J571" s="242">
        <v>0</v>
      </c>
      <c r="K571" s="242">
        <v>0</v>
      </c>
      <c r="L571" s="164"/>
    </row>
    <row r="572" spans="1:13" ht="52.5" thickBot="1" x14ac:dyDescent="0.3">
      <c r="A572" s="181" t="s">
        <v>150</v>
      </c>
      <c r="B572" s="242">
        <v>0</v>
      </c>
      <c r="C572" s="242">
        <v>0</v>
      </c>
      <c r="D572" s="255">
        <v>0</v>
      </c>
      <c r="E572" s="251">
        <v>0</v>
      </c>
      <c r="F572" s="242">
        <v>225000</v>
      </c>
      <c r="G572" s="242">
        <v>5250000</v>
      </c>
      <c r="H572" s="242">
        <v>5250000</v>
      </c>
      <c r="I572" s="242">
        <v>5250000</v>
      </c>
      <c r="J572" s="242">
        <v>5250000</v>
      </c>
      <c r="K572" s="358">
        <v>5250000</v>
      </c>
      <c r="L572" s="164"/>
    </row>
    <row r="573" spans="1:13" ht="15.75" customHeight="1" thickBot="1" x14ac:dyDescent="0.3">
      <c r="A573" s="483" t="s">
        <v>130</v>
      </c>
      <c r="B573" s="484"/>
      <c r="C573" s="484"/>
      <c r="D573" s="484"/>
      <c r="E573" s="484"/>
      <c r="F573" s="484"/>
      <c r="G573" s="484"/>
      <c r="H573" s="484"/>
      <c r="I573" s="484"/>
      <c r="J573" s="484"/>
      <c r="K573" s="484"/>
      <c r="L573" s="485"/>
    </row>
    <row r="574" spans="1:13" ht="39" x14ac:dyDescent="0.25">
      <c r="A574" s="32" t="s">
        <v>7</v>
      </c>
      <c r="B574" s="354">
        <f t="shared" ref="B574" si="245">SUM(B575:B578)</f>
        <v>1950</v>
      </c>
      <c r="C574" s="354">
        <f t="shared" ref="C574" si="246">SUM(C575:C578)</f>
        <v>0</v>
      </c>
      <c r="D574" s="355">
        <f t="shared" ref="D574" si="247">SUM(D575:D578)</f>
        <v>0</v>
      </c>
      <c r="E574" s="356">
        <f t="shared" ref="E574" si="248">SUM(E575:E578)</f>
        <v>175000</v>
      </c>
      <c r="F574" s="354">
        <f t="shared" ref="F574" si="249">SUM(F575:F578)</f>
        <v>2605000</v>
      </c>
      <c r="G574" s="354">
        <f t="shared" ref="G574" si="250">SUM(G575:G578)</f>
        <v>15525000</v>
      </c>
      <c r="H574" s="354">
        <f t="shared" ref="H574" si="251">SUM(H575:H578)</f>
        <v>15875000</v>
      </c>
      <c r="I574" s="354">
        <f t="shared" ref="I574" si="252">SUM(I575:I578)</f>
        <v>20825000</v>
      </c>
      <c r="J574" s="104">
        <f t="shared" ref="J574" si="253">SUM(J575:J578)</f>
        <v>23325000</v>
      </c>
      <c r="K574" s="104">
        <f t="shared" ref="K574" si="254">SUM(K575:K578)</f>
        <v>8325000</v>
      </c>
      <c r="L574" s="455" t="s">
        <v>190</v>
      </c>
      <c r="M574" s="241"/>
    </row>
    <row r="575" spans="1:13" x14ac:dyDescent="0.25">
      <c r="A575" s="33" t="s">
        <v>8</v>
      </c>
      <c r="B575" s="242">
        <v>1950</v>
      </c>
      <c r="C575" s="242">
        <v>0</v>
      </c>
      <c r="D575" s="255">
        <v>0</v>
      </c>
      <c r="E575" s="251">
        <v>175000</v>
      </c>
      <c r="F575" s="359">
        <v>175000</v>
      </c>
      <c r="G575" s="242">
        <v>5675000</v>
      </c>
      <c r="H575" s="242">
        <v>175000</v>
      </c>
      <c r="I575" s="242">
        <v>175000</v>
      </c>
      <c r="J575" s="162">
        <v>175000</v>
      </c>
      <c r="K575" s="163">
        <v>175000</v>
      </c>
      <c r="L575" s="164"/>
    </row>
    <row r="576" spans="1:13" x14ac:dyDescent="0.25">
      <c r="A576" s="33" t="s">
        <v>9</v>
      </c>
      <c r="B576" s="242">
        <v>0</v>
      </c>
      <c r="C576" s="242">
        <v>0</v>
      </c>
      <c r="D576" s="255">
        <v>0</v>
      </c>
      <c r="E576" s="251">
        <v>0</v>
      </c>
      <c r="F576" s="359">
        <v>30000</v>
      </c>
      <c r="G576" s="242">
        <v>50000</v>
      </c>
      <c r="H576" s="242">
        <v>0</v>
      </c>
      <c r="I576" s="242">
        <v>0</v>
      </c>
      <c r="J576" s="162">
        <v>0</v>
      </c>
      <c r="K576" s="163">
        <v>0</v>
      </c>
      <c r="L576" s="164"/>
    </row>
    <row r="577" spans="1:13" ht="25.5" x14ac:dyDescent="0.25">
      <c r="A577" s="33" t="s">
        <v>10</v>
      </c>
      <c r="B577" s="242">
        <v>0</v>
      </c>
      <c r="C577" s="242">
        <v>0</v>
      </c>
      <c r="D577" s="255">
        <v>0</v>
      </c>
      <c r="E577" s="251">
        <v>0</v>
      </c>
      <c r="F577" s="359">
        <v>720000</v>
      </c>
      <c r="G577" s="242">
        <v>2640000</v>
      </c>
      <c r="H577" s="242">
        <v>3885000</v>
      </c>
      <c r="I577" s="242">
        <v>6195000</v>
      </c>
      <c r="J577" s="162">
        <v>6945000</v>
      </c>
      <c r="K577" s="163">
        <v>2445000</v>
      </c>
      <c r="L577" s="164"/>
    </row>
    <row r="578" spans="1:13" ht="25.5" x14ac:dyDescent="0.25">
      <c r="A578" s="35" t="s">
        <v>3</v>
      </c>
      <c r="B578" s="354">
        <f>SUM(B580:B581)</f>
        <v>0</v>
      </c>
      <c r="C578" s="354">
        <f t="shared" ref="C578:K578" si="255">SUM(C580:C581)</f>
        <v>0</v>
      </c>
      <c r="D578" s="355">
        <f t="shared" si="255"/>
        <v>0</v>
      </c>
      <c r="E578" s="356">
        <f t="shared" si="255"/>
        <v>0</v>
      </c>
      <c r="F578" s="354">
        <f t="shared" si="255"/>
        <v>1680000</v>
      </c>
      <c r="G578" s="354">
        <f t="shared" si="255"/>
        <v>7160000</v>
      </c>
      <c r="H578" s="354">
        <f t="shared" si="255"/>
        <v>11815000</v>
      </c>
      <c r="I578" s="354">
        <f t="shared" si="255"/>
        <v>14455000</v>
      </c>
      <c r="J578" s="104">
        <f t="shared" si="255"/>
        <v>16205000</v>
      </c>
      <c r="K578" s="104">
        <f t="shared" si="255"/>
        <v>5705000</v>
      </c>
      <c r="L578" s="164"/>
    </row>
    <row r="579" spans="1:13" x14ac:dyDescent="0.25">
      <c r="A579" s="33" t="s">
        <v>121</v>
      </c>
      <c r="B579" s="354"/>
      <c r="C579" s="354"/>
      <c r="D579" s="355"/>
      <c r="E579" s="356"/>
      <c r="F579" s="354"/>
      <c r="G579" s="354"/>
      <c r="H579" s="354"/>
      <c r="I579" s="354"/>
      <c r="J579" s="104"/>
      <c r="K579" s="105"/>
      <c r="L579" s="164"/>
    </row>
    <row r="580" spans="1:13" x14ac:dyDescent="0.25">
      <c r="A580" s="33" t="s">
        <v>6</v>
      </c>
      <c r="B580" s="242">
        <v>0</v>
      </c>
      <c r="C580" s="242">
        <v>0</v>
      </c>
      <c r="D580" s="255">
        <v>0</v>
      </c>
      <c r="E580" s="251">
        <v>0</v>
      </c>
      <c r="F580" s="242">
        <v>0</v>
      </c>
      <c r="G580" s="242">
        <v>0</v>
      </c>
      <c r="H580" s="242">
        <v>0</v>
      </c>
      <c r="I580" s="242">
        <v>0</v>
      </c>
      <c r="J580" s="106">
        <v>0</v>
      </c>
      <c r="K580" s="106">
        <v>0</v>
      </c>
      <c r="L580" s="164"/>
    </row>
    <row r="581" spans="1:13" ht="51" x14ac:dyDescent="0.25">
      <c r="A581" s="33" t="s">
        <v>13</v>
      </c>
      <c r="B581" s="242">
        <v>0</v>
      </c>
      <c r="C581" s="242">
        <v>0</v>
      </c>
      <c r="D581" s="255">
        <v>0</v>
      </c>
      <c r="E581" s="251">
        <v>0</v>
      </c>
      <c r="F581" s="242">
        <v>1680000</v>
      </c>
      <c r="G581" s="242">
        <v>7160000</v>
      </c>
      <c r="H581" s="242">
        <v>11815000</v>
      </c>
      <c r="I581" s="242">
        <v>14455000</v>
      </c>
      <c r="J581" s="162">
        <v>16205000</v>
      </c>
      <c r="K581" s="163">
        <v>5705000</v>
      </c>
      <c r="L581" s="164"/>
    </row>
    <row r="582" spans="1:13" x14ac:dyDescent="0.25">
      <c r="A582" s="2" t="s">
        <v>147</v>
      </c>
      <c r="B582" s="242"/>
      <c r="C582" s="242"/>
      <c r="D582" s="255"/>
      <c r="E582" s="251"/>
      <c r="F582" s="242"/>
      <c r="G582" s="242"/>
      <c r="H582" s="242"/>
      <c r="I582" s="242"/>
      <c r="J582" s="106"/>
      <c r="K582" s="107"/>
      <c r="L582" s="164"/>
    </row>
    <row r="583" spans="1:13" x14ac:dyDescent="0.25">
      <c r="A583" s="1" t="s">
        <v>148</v>
      </c>
      <c r="B583" s="242"/>
      <c r="C583" s="242"/>
      <c r="D583" s="255"/>
      <c r="E583" s="251"/>
      <c r="F583" s="242"/>
      <c r="G583" s="242"/>
      <c r="H583" s="242"/>
      <c r="I583" s="242"/>
      <c r="J583" s="106"/>
      <c r="K583" s="107"/>
      <c r="L583" s="164"/>
    </row>
    <row r="584" spans="1:13" x14ac:dyDescent="0.25">
      <c r="A584" s="1" t="s">
        <v>151</v>
      </c>
      <c r="B584" s="242"/>
      <c r="C584" s="242"/>
      <c r="D584" s="255"/>
      <c r="E584" s="251"/>
      <c r="F584" s="242"/>
      <c r="G584" s="242"/>
      <c r="H584" s="242"/>
      <c r="I584" s="242"/>
      <c r="J584" s="106"/>
      <c r="K584" s="107"/>
      <c r="L584" s="164"/>
    </row>
    <row r="585" spans="1:13" x14ac:dyDescent="0.25">
      <c r="A585" s="1" t="s">
        <v>149</v>
      </c>
      <c r="B585" s="242">
        <v>0</v>
      </c>
      <c r="C585" s="242">
        <v>0</v>
      </c>
      <c r="D585" s="255">
        <v>0</v>
      </c>
      <c r="E585" s="251">
        <v>0</v>
      </c>
      <c r="F585" s="242">
        <v>0</v>
      </c>
      <c r="G585" s="242">
        <v>0</v>
      </c>
      <c r="H585" s="242">
        <v>0</v>
      </c>
      <c r="I585" s="242">
        <v>0</v>
      </c>
      <c r="J585" s="106">
        <v>0</v>
      </c>
      <c r="K585" s="106">
        <v>0</v>
      </c>
      <c r="L585" s="164"/>
    </row>
    <row r="586" spans="1:13" ht="52.5" thickBot="1" x14ac:dyDescent="0.3">
      <c r="A586" s="181" t="s">
        <v>150</v>
      </c>
      <c r="B586" s="242">
        <v>0</v>
      </c>
      <c r="C586" s="242">
        <v>0</v>
      </c>
      <c r="D586" s="255">
        <v>0</v>
      </c>
      <c r="E586" s="251">
        <v>0</v>
      </c>
      <c r="F586" s="242">
        <v>1680000</v>
      </c>
      <c r="G586" s="242">
        <v>7160000</v>
      </c>
      <c r="H586" s="242">
        <v>11815000</v>
      </c>
      <c r="I586" s="242">
        <v>14455000</v>
      </c>
      <c r="J586" s="162">
        <v>16205000</v>
      </c>
      <c r="K586" s="163">
        <v>5705000</v>
      </c>
      <c r="L586" s="164"/>
    </row>
    <row r="587" spans="1:13" ht="15.75" customHeight="1" thickBot="1" x14ac:dyDescent="0.3">
      <c r="A587" s="486" t="s">
        <v>166</v>
      </c>
      <c r="B587" s="487"/>
      <c r="C587" s="487"/>
      <c r="D587" s="487"/>
      <c r="E587" s="487"/>
      <c r="F587" s="487"/>
      <c r="G587" s="487"/>
      <c r="H587" s="487"/>
      <c r="I587" s="487"/>
      <c r="J587" s="487"/>
      <c r="K587" s="487"/>
      <c r="L587" s="488"/>
    </row>
    <row r="588" spans="1:13" ht="39" x14ac:dyDescent="0.25">
      <c r="A588" s="32" t="s">
        <v>7</v>
      </c>
      <c r="B588" s="104">
        <f t="shared" ref="B588" si="256">SUM(B589:B592)</f>
        <v>0</v>
      </c>
      <c r="C588" s="124">
        <f t="shared" ref="C588" si="257">SUM(C589:C592)</f>
        <v>0</v>
      </c>
      <c r="D588" s="217">
        <f t="shared" ref="D588" si="258">SUM(D589:D592)</f>
        <v>0</v>
      </c>
      <c r="E588" s="202">
        <f t="shared" ref="E588" si="259">SUM(E589:E592)</f>
        <v>0</v>
      </c>
      <c r="F588" s="104">
        <f t="shared" ref="F588" si="260">SUM(F589:F592)</f>
        <v>150000</v>
      </c>
      <c r="G588" s="98">
        <f t="shared" ref="G588" si="261">SUM(G589:G592)</f>
        <v>0</v>
      </c>
      <c r="H588" s="104">
        <f t="shared" ref="H588" si="262">SUM(H589:H592)</f>
        <v>9987500</v>
      </c>
      <c r="I588" s="104">
        <f t="shared" ref="I588" si="263">SUM(I589:I592)</f>
        <v>9987500</v>
      </c>
      <c r="J588" s="104">
        <f t="shared" ref="J588" si="264">SUM(J589:J592)</f>
        <v>9987500</v>
      </c>
      <c r="K588" s="104">
        <f t="shared" ref="K588" si="265">SUM(K589:K592)</f>
        <v>9987500</v>
      </c>
      <c r="L588" s="455" t="s">
        <v>190</v>
      </c>
      <c r="M588" s="241"/>
    </row>
    <row r="589" spans="1:13" x14ac:dyDescent="0.25">
      <c r="A589" s="33" t="s">
        <v>8</v>
      </c>
      <c r="B589" s="106">
        <v>0</v>
      </c>
      <c r="C589" s="162">
        <v>0</v>
      </c>
      <c r="D589" s="228">
        <v>0</v>
      </c>
      <c r="E589" s="203">
        <v>0</v>
      </c>
      <c r="F589" s="106">
        <v>0</v>
      </c>
      <c r="G589" s="109">
        <v>0</v>
      </c>
      <c r="H589" s="106">
        <v>0</v>
      </c>
      <c r="I589" s="106">
        <v>0</v>
      </c>
      <c r="J589" s="106">
        <v>0</v>
      </c>
      <c r="K589" s="106">
        <v>0</v>
      </c>
      <c r="L589" s="164"/>
    </row>
    <row r="590" spans="1:13" x14ac:dyDescent="0.25">
      <c r="A590" s="33" t="s">
        <v>9</v>
      </c>
      <c r="B590" s="106">
        <v>0</v>
      </c>
      <c r="C590" s="162">
        <v>0</v>
      </c>
      <c r="D590" s="228">
        <v>0</v>
      </c>
      <c r="E590" s="203">
        <v>0</v>
      </c>
      <c r="F590" s="162">
        <v>150000</v>
      </c>
      <c r="G590" s="242">
        <v>0</v>
      </c>
      <c r="H590" s="162">
        <v>1762500</v>
      </c>
      <c r="I590" s="162">
        <v>1762500</v>
      </c>
      <c r="J590" s="162">
        <v>1762500</v>
      </c>
      <c r="K590" s="163">
        <v>1762500</v>
      </c>
      <c r="L590" s="164"/>
    </row>
    <row r="591" spans="1:13" ht="25.5" x14ac:dyDescent="0.25">
      <c r="A591" s="33" t="s">
        <v>10</v>
      </c>
      <c r="B591" s="106">
        <v>0</v>
      </c>
      <c r="C591" s="162">
        <v>0</v>
      </c>
      <c r="D591" s="228">
        <v>0</v>
      </c>
      <c r="E591" s="203">
        <v>0</v>
      </c>
      <c r="F591" s="162">
        <v>0</v>
      </c>
      <c r="G591" s="242">
        <v>0</v>
      </c>
      <c r="H591" s="162">
        <v>4112500</v>
      </c>
      <c r="I591" s="162">
        <v>4112500</v>
      </c>
      <c r="J591" s="162">
        <v>4112500</v>
      </c>
      <c r="K591" s="163">
        <v>4112500</v>
      </c>
      <c r="L591" s="164"/>
    </row>
    <row r="592" spans="1:13" ht="25.5" x14ac:dyDescent="0.25">
      <c r="A592" s="35" t="s">
        <v>3</v>
      </c>
      <c r="B592" s="104">
        <f>SUM(B594:B595)</f>
        <v>0</v>
      </c>
      <c r="C592" s="124">
        <f t="shared" ref="C592:K592" si="266">SUM(C594:C595)</f>
        <v>0</v>
      </c>
      <c r="D592" s="217">
        <f t="shared" si="266"/>
        <v>0</v>
      </c>
      <c r="E592" s="202">
        <f t="shared" si="266"/>
        <v>0</v>
      </c>
      <c r="F592" s="104">
        <f t="shared" si="266"/>
        <v>0</v>
      </c>
      <c r="G592" s="98">
        <f t="shared" si="266"/>
        <v>0</v>
      </c>
      <c r="H592" s="104">
        <f t="shared" si="266"/>
        <v>4112500</v>
      </c>
      <c r="I592" s="104">
        <f t="shared" si="266"/>
        <v>4112500</v>
      </c>
      <c r="J592" s="104">
        <f t="shared" si="266"/>
        <v>4112500</v>
      </c>
      <c r="K592" s="104">
        <f t="shared" si="266"/>
        <v>4112500</v>
      </c>
      <c r="L592" s="164"/>
    </row>
    <row r="593" spans="1:12" x14ac:dyDescent="0.25">
      <c r="A593" s="33" t="s">
        <v>121</v>
      </c>
      <c r="B593" s="104"/>
      <c r="C593" s="124"/>
      <c r="D593" s="217"/>
      <c r="E593" s="202"/>
      <c r="F593" s="104"/>
      <c r="G593" s="98"/>
      <c r="H593" s="104"/>
      <c r="I593" s="104"/>
      <c r="J593" s="104"/>
      <c r="K593" s="105"/>
      <c r="L593" s="4"/>
    </row>
    <row r="594" spans="1:12" x14ac:dyDescent="0.25">
      <c r="A594" s="33" t="s">
        <v>6</v>
      </c>
      <c r="B594" s="106">
        <v>0</v>
      </c>
      <c r="C594" s="162">
        <v>0</v>
      </c>
      <c r="D594" s="228">
        <v>0</v>
      </c>
      <c r="E594" s="203">
        <v>0</v>
      </c>
      <c r="F594" s="106">
        <v>0</v>
      </c>
      <c r="G594" s="109">
        <v>0</v>
      </c>
      <c r="H594" s="162">
        <v>4112500</v>
      </c>
      <c r="I594" s="162">
        <v>4112500</v>
      </c>
      <c r="J594" s="162">
        <v>4112500</v>
      </c>
      <c r="K594" s="163">
        <v>4112500</v>
      </c>
      <c r="L594" s="4"/>
    </row>
    <row r="595" spans="1:12" ht="51" x14ac:dyDescent="0.25">
      <c r="A595" s="33" t="s">
        <v>13</v>
      </c>
      <c r="B595" s="106">
        <v>0</v>
      </c>
      <c r="C595" s="162">
        <v>0</v>
      </c>
      <c r="D595" s="228">
        <v>0</v>
      </c>
      <c r="E595" s="203">
        <v>0</v>
      </c>
      <c r="F595" s="106">
        <v>0</v>
      </c>
      <c r="G595" s="109">
        <v>0</v>
      </c>
      <c r="H595" s="106">
        <v>0</v>
      </c>
      <c r="I595" s="106">
        <v>0</v>
      </c>
      <c r="J595" s="106">
        <v>0</v>
      </c>
      <c r="K595" s="106">
        <v>0</v>
      </c>
      <c r="L595" s="4"/>
    </row>
    <row r="596" spans="1:12" x14ac:dyDescent="0.25">
      <c r="A596" s="2" t="s">
        <v>147</v>
      </c>
      <c r="B596" s="106"/>
      <c r="C596" s="162"/>
      <c r="D596" s="228"/>
      <c r="E596" s="203"/>
      <c r="F596" s="106"/>
      <c r="G596" s="109"/>
      <c r="H596" s="106"/>
      <c r="I596" s="106"/>
      <c r="J596" s="106"/>
      <c r="K596" s="107"/>
      <c r="L596" s="4"/>
    </row>
    <row r="597" spans="1:12" x14ac:dyDescent="0.25">
      <c r="A597" s="1" t="s">
        <v>148</v>
      </c>
      <c r="B597" s="106"/>
      <c r="C597" s="162"/>
      <c r="D597" s="228"/>
      <c r="E597" s="203"/>
      <c r="F597" s="106"/>
      <c r="G597" s="109"/>
      <c r="H597" s="106"/>
      <c r="I597" s="106"/>
      <c r="J597" s="106"/>
      <c r="K597" s="107"/>
      <c r="L597" s="4"/>
    </row>
    <row r="598" spans="1:12" x14ac:dyDescent="0.25">
      <c r="A598" s="1" t="s">
        <v>151</v>
      </c>
      <c r="B598" s="106"/>
      <c r="C598" s="162"/>
      <c r="D598" s="228"/>
      <c r="E598" s="203"/>
      <c r="F598" s="106"/>
      <c r="G598" s="109"/>
      <c r="H598" s="106"/>
      <c r="I598" s="106"/>
      <c r="J598" s="106"/>
      <c r="K598" s="107"/>
      <c r="L598" s="4"/>
    </row>
    <row r="599" spans="1:12" x14ac:dyDescent="0.25">
      <c r="A599" s="1" t="s">
        <v>149</v>
      </c>
      <c r="B599" s="106">
        <v>0</v>
      </c>
      <c r="C599" s="162">
        <v>0</v>
      </c>
      <c r="D599" s="228">
        <v>0</v>
      </c>
      <c r="E599" s="203">
        <v>0</v>
      </c>
      <c r="F599" s="106">
        <v>0</v>
      </c>
      <c r="G599" s="109">
        <v>0</v>
      </c>
      <c r="H599" s="162">
        <v>4112500</v>
      </c>
      <c r="I599" s="162">
        <v>4112500</v>
      </c>
      <c r="J599" s="162">
        <v>4112500</v>
      </c>
      <c r="K599" s="163">
        <v>4112500</v>
      </c>
      <c r="L599" s="4"/>
    </row>
    <row r="600" spans="1:12" ht="52.5" thickBot="1" x14ac:dyDescent="0.3">
      <c r="A600" s="181" t="s">
        <v>150</v>
      </c>
      <c r="B600" s="106">
        <v>0</v>
      </c>
      <c r="C600" s="162">
        <v>0</v>
      </c>
      <c r="D600" s="228">
        <v>0</v>
      </c>
      <c r="E600" s="203">
        <v>0</v>
      </c>
      <c r="F600" s="106">
        <v>0</v>
      </c>
      <c r="G600" s="109">
        <v>0</v>
      </c>
      <c r="H600" s="106">
        <v>0</v>
      </c>
      <c r="I600" s="106">
        <v>0</v>
      </c>
      <c r="J600" s="106">
        <v>0</v>
      </c>
      <c r="K600" s="106">
        <v>0</v>
      </c>
      <c r="L600" s="4"/>
    </row>
    <row r="601" spans="1:12" ht="29.25" customHeight="1" thickBot="1" x14ac:dyDescent="0.3">
      <c r="A601" s="486" t="s">
        <v>167</v>
      </c>
      <c r="B601" s="487"/>
      <c r="C601" s="487"/>
      <c r="D601" s="487"/>
      <c r="E601" s="487"/>
      <c r="F601" s="487"/>
      <c r="G601" s="487"/>
      <c r="H601" s="487"/>
      <c r="I601" s="487"/>
      <c r="J601" s="487"/>
      <c r="K601" s="487"/>
      <c r="L601" s="488"/>
    </row>
    <row r="602" spans="1:12" ht="39" x14ac:dyDescent="0.25">
      <c r="A602" s="3" t="s">
        <v>7</v>
      </c>
      <c r="B602" s="98">
        <f t="shared" ref="B602" si="267">SUM(B603:B606)</f>
        <v>0</v>
      </c>
      <c r="C602" s="98">
        <f t="shared" ref="C602" si="268">SUM(C603:C606)</f>
        <v>0</v>
      </c>
      <c r="D602" s="217">
        <f t="shared" ref="D602" si="269">SUM(D603:D606)</f>
        <v>0</v>
      </c>
      <c r="E602" s="199">
        <f t="shared" ref="E602" si="270">SUM(E603:E606)</f>
        <v>0</v>
      </c>
      <c r="F602" s="98">
        <f t="shared" ref="F602" si="271">SUM(F603:F606)</f>
        <v>0</v>
      </c>
      <c r="G602" s="98">
        <f t="shared" ref="G602" si="272">SUM(G603:G606)</f>
        <v>0</v>
      </c>
      <c r="H602" s="98">
        <f t="shared" ref="H602" si="273">SUM(H603:H606)</f>
        <v>7955000</v>
      </c>
      <c r="I602" s="104">
        <f t="shared" ref="I602" si="274">SUM(I603:I606)</f>
        <v>17955000</v>
      </c>
      <c r="J602" s="104">
        <f t="shared" ref="J602" si="275">SUM(J603:J606)</f>
        <v>20455000</v>
      </c>
      <c r="K602" s="104">
        <f t="shared" ref="K602" si="276">SUM(K603:K606)</f>
        <v>5455000</v>
      </c>
      <c r="L602" s="455" t="s">
        <v>190</v>
      </c>
    </row>
    <row r="603" spans="1:12" x14ac:dyDescent="0.25">
      <c r="A603" s="1" t="s">
        <v>8</v>
      </c>
      <c r="B603" s="106">
        <v>0</v>
      </c>
      <c r="C603" s="106">
        <v>0</v>
      </c>
      <c r="D603" s="360">
        <v>0</v>
      </c>
      <c r="E603" s="203">
        <v>0</v>
      </c>
      <c r="F603" s="106">
        <v>0</v>
      </c>
      <c r="G603" s="106">
        <v>0</v>
      </c>
      <c r="H603" s="106">
        <v>0</v>
      </c>
      <c r="I603" s="106">
        <v>0</v>
      </c>
      <c r="J603" s="106">
        <v>0</v>
      </c>
      <c r="K603" s="106">
        <v>0</v>
      </c>
      <c r="L603" s="4"/>
    </row>
    <row r="604" spans="1:12" x14ac:dyDescent="0.25">
      <c r="A604" s="1" t="s">
        <v>9</v>
      </c>
      <c r="B604" s="106">
        <v>0</v>
      </c>
      <c r="C604" s="106">
        <v>0</v>
      </c>
      <c r="D604" s="360">
        <v>0</v>
      </c>
      <c r="E604" s="203">
        <v>0</v>
      </c>
      <c r="F604" s="106">
        <v>0</v>
      </c>
      <c r="G604" s="106">
        <v>0</v>
      </c>
      <c r="H604" s="106">
        <v>0</v>
      </c>
      <c r="I604" s="106">
        <v>0</v>
      </c>
      <c r="J604" s="106">
        <v>0</v>
      </c>
      <c r="K604" s="106">
        <v>0</v>
      </c>
      <c r="L604" s="4"/>
    </row>
    <row r="605" spans="1:12" ht="25.5" x14ac:dyDescent="0.25">
      <c r="A605" s="1" t="s">
        <v>10</v>
      </c>
      <c r="B605" s="106">
        <v>0</v>
      </c>
      <c r="C605" s="106">
        <v>0</v>
      </c>
      <c r="D605" s="360">
        <v>0</v>
      </c>
      <c r="E605" s="203">
        <v>0</v>
      </c>
      <c r="F605" s="106">
        <v>0</v>
      </c>
      <c r="G605" s="106">
        <v>0</v>
      </c>
      <c r="H605" s="106">
        <v>2250000</v>
      </c>
      <c r="I605" s="106">
        <v>5250000</v>
      </c>
      <c r="J605" s="106">
        <v>6000000</v>
      </c>
      <c r="K605" s="107">
        <v>1500000</v>
      </c>
      <c r="L605" s="4"/>
    </row>
    <row r="606" spans="1:12" ht="25.5" x14ac:dyDescent="0.25">
      <c r="A606" s="2" t="s">
        <v>3</v>
      </c>
      <c r="B606" s="98">
        <f>SUM(B608:B609)</f>
        <v>0</v>
      </c>
      <c r="C606" s="98">
        <f t="shared" ref="C606:K606" si="277">SUM(C608:C609)</f>
        <v>0</v>
      </c>
      <c r="D606" s="217">
        <f t="shared" si="277"/>
        <v>0</v>
      </c>
      <c r="E606" s="199">
        <f t="shared" si="277"/>
        <v>0</v>
      </c>
      <c r="F606" s="98">
        <f t="shared" si="277"/>
        <v>0</v>
      </c>
      <c r="G606" s="98">
        <f t="shared" si="277"/>
        <v>0</v>
      </c>
      <c r="H606" s="98">
        <f t="shared" si="277"/>
        <v>5705000</v>
      </c>
      <c r="I606" s="104">
        <f t="shared" si="277"/>
        <v>12705000</v>
      </c>
      <c r="J606" s="104">
        <f t="shared" si="277"/>
        <v>14455000</v>
      </c>
      <c r="K606" s="104">
        <f t="shared" si="277"/>
        <v>3955000</v>
      </c>
      <c r="L606" s="4"/>
    </row>
    <row r="607" spans="1:12" x14ac:dyDescent="0.25">
      <c r="A607" s="1" t="s">
        <v>121</v>
      </c>
      <c r="B607" s="98"/>
      <c r="C607" s="98"/>
      <c r="D607" s="217"/>
      <c r="E607" s="199"/>
      <c r="F607" s="98"/>
      <c r="G607" s="98"/>
      <c r="H607" s="98"/>
      <c r="I607" s="104"/>
      <c r="J607" s="104"/>
      <c r="K607" s="105"/>
      <c r="L607" s="4"/>
    </row>
    <row r="608" spans="1:12" x14ac:dyDescent="0.25">
      <c r="A608" s="1" t="s">
        <v>6</v>
      </c>
      <c r="B608" s="109">
        <v>0</v>
      </c>
      <c r="C608" s="109">
        <v>0</v>
      </c>
      <c r="D608" s="228">
        <v>0</v>
      </c>
      <c r="E608" s="206">
        <v>0</v>
      </c>
      <c r="F608" s="109">
        <v>0</v>
      </c>
      <c r="G608" s="109">
        <v>0</v>
      </c>
      <c r="H608" s="109">
        <v>0</v>
      </c>
      <c r="I608" s="106">
        <v>0</v>
      </c>
      <c r="J608" s="106">
        <v>0</v>
      </c>
      <c r="K608" s="106">
        <v>0</v>
      </c>
      <c r="L608" s="4"/>
    </row>
    <row r="609" spans="1:13" ht="51" x14ac:dyDescent="0.25">
      <c r="A609" s="1" t="s">
        <v>13</v>
      </c>
      <c r="B609" s="109">
        <v>0</v>
      </c>
      <c r="C609" s="109">
        <v>0</v>
      </c>
      <c r="D609" s="228">
        <v>0</v>
      </c>
      <c r="E609" s="206">
        <v>0</v>
      </c>
      <c r="F609" s="109">
        <v>0</v>
      </c>
      <c r="G609" s="109">
        <v>0</v>
      </c>
      <c r="H609" s="361">
        <v>5705000</v>
      </c>
      <c r="I609" s="361">
        <v>12705000</v>
      </c>
      <c r="J609" s="361">
        <v>14455000</v>
      </c>
      <c r="K609" s="361">
        <v>3955000</v>
      </c>
      <c r="L609" s="4"/>
    </row>
    <row r="610" spans="1:13" x14ac:dyDescent="0.25">
      <c r="A610" s="2" t="s">
        <v>147</v>
      </c>
      <c r="B610" s="109"/>
      <c r="C610" s="109"/>
      <c r="D610" s="228"/>
      <c r="E610" s="206"/>
      <c r="F610" s="109"/>
      <c r="G610" s="109"/>
      <c r="H610" s="109"/>
      <c r="I610" s="106"/>
      <c r="J610" s="106"/>
      <c r="K610" s="107"/>
      <c r="L610" s="4"/>
    </row>
    <row r="611" spans="1:13" x14ac:dyDescent="0.25">
      <c r="A611" s="1" t="s">
        <v>148</v>
      </c>
      <c r="B611" s="109"/>
      <c r="C611" s="109"/>
      <c r="D611" s="228"/>
      <c r="E611" s="206"/>
      <c r="F611" s="109"/>
      <c r="G611" s="109"/>
      <c r="H611" s="109"/>
      <c r="I611" s="106"/>
      <c r="J611" s="106"/>
      <c r="K611" s="107"/>
      <c r="L611" s="4"/>
    </row>
    <row r="612" spans="1:13" x14ac:dyDescent="0.25">
      <c r="A612" s="1" t="s">
        <v>151</v>
      </c>
      <c r="B612" s="109"/>
      <c r="C612" s="109"/>
      <c r="D612" s="228"/>
      <c r="E612" s="206"/>
      <c r="F612" s="109"/>
      <c r="G612" s="109"/>
      <c r="H612" s="109"/>
      <c r="I612" s="106"/>
      <c r="J612" s="106"/>
      <c r="K612" s="107"/>
      <c r="L612" s="4"/>
    </row>
    <row r="613" spans="1:13" x14ac:dyDescent="0.25">
      <c r="A613" s="1" t="s">
        <v>149</v>
      </c>
      <c r="B613" s="109">
        <v>0</v>
      </c>
      <c r="C613" s="109">
        <v>0</v>
      </c>
      <c r="D613" s="228">
        <v>0</v>
      </c>
      <c r="E613" s="206">
        <v>0</v>
      </c>
      <c r="F613" s="109">
        <v>0</v>
      </c>
      <c r="G613" s="109">
        <v>0</v>
      </c>
      <c r="H613" s="109">
        <v>0</v>
      </c>
      <c r="I613" s="106">
        <v>0</v>
      </c>
      <c r="J613" s="106">
        <v>0</v>
      </c>
      <c r="K613" s="106">
        <v>0</v>
      </c>
      <c r="L613" s="4"/>
    </row>
    <row r="614" spans="1:13" ht="52.5" thickBot="1" x14ac:dyDescent="0.3">
      <c r="A614" s="181" t="s">
        <v>150</v>
      </c>
      <c r="B614" s="109">
        <v>0</v>
      </c>
      <c r="C614" s="109">
        <v>0</v>
      </c>
      <c r="D614" s="228">
        <v>0</v>
      </c>
      <c r="E614" s="206">
        <v>0</v>
      </c>
      <c r="F614" s="109">
        <v>0</v>
      </c>
      <c r="G614" s="109">
        <v>0</v>
      </c>
      <c r="H614" s="361">
        <v>5705000</v>
      </c>
      <c r="I614" s="361">
        <v>12705000</v>
      </c>
      <c r="J614" s="361">
        <v>14455000</v>
      </c>
      <c r="K614" s="361">
        <v>3955000</v>
      </c>
      <c r="L614" s="4"/>
    </row>
    <row r="615" spans="1:13" ht="19.5" customHeight="1" thickBot="1" x14ac:dyDescent="0.3">
      <c r="A615" s="483" t="s">
        <v>80</v>
      </c>
      <c r="B615" s="484"/>
      <c r="C615" s="484"/>
      <c r="D615" s="484"/>
      <c r="E615" s="484"/>
      <c r="F615" s="484"/>
      <c r="G615" s="484"/>
      <c r="H615" s="484"/>
      <c r="I615" s="484"/>
      <c r="J615" s="484"/>
      <c r="K615" s="484"/>
      <c r="L615" s="485"/>
    </row>
    <row r="616" spans="1:13" ht="39" x14ac:dyDescent="0.25">
      <c r="A616" s="32" t="s">
        <v>7</v>
      </c>
      <c r="B616" s="354">
        <f t="shared" ref="B616" si="278">SUM(B617:B620)</f>
        <v>0</v>
      </c>
      <c r="C616" s="354">
        <f t="shared" ref="C616" si="279">SUM(C617:C620)</f>
        <v>0</v>
      </c>
      <c r="D616" s="355">
        <f t="shared" ref="D616" si="280">SUM(D617:D620)</f>
        <v>0</v>
      </c>
      <c r="E616" s="356">
        <f t="shared" ref="E616" si="281">SUM(E617:E620)</f>
        <v>0</v>
      </c>
      <c r="F616" s="354">
        <f t="shared" ref="F616" si="282">SUM(F617:F620)</f>
        <v>3000000</v>
      </c>
      <c r="G616" s="354">
        <f t="shared" ref="G616" si="283">SUM(G617:G620)</f>
        <v>2000000</v>
      </c>
      <c r="H616" s="354">
        <f t="shared" ref="H616" si="284">SUM(H617:H620)</f>
        <v>25725000</v>
      </c>
      <c r="I616" s="354">
        <f t="shared" ref="I616" si="285">SUM(I617:I620)</f>
        <v>48310000</v>
      </c>
      <c r="J616" s="354">
        <f t="shared" ref="J616" si="286">SUM(J617:J620)</f>
        <v>40615000</v>
      </c>
      <c r="K616" s="104">
        <f t="shared" ref="K616" si="287">SUM(K617:K620)</f>
        <v>13450000</v>
      </c>
      <c r="L616" s="455" t="s">
        <v>190</v>
      </c>
      <c r="M616" s="241"/>
    </row>
    <row r="617" spans="1:13" x14ac:dyDescent="0.25">
      <c r="A617" s="33" t="s">
        <v>8</v>
      </c>
      <c r="B617" s="242">
        <v>0</v>
      </c>
      <c r="C617" s="242">
        <v>0</v>
      </c>
      <c r="D617" s="255">
        <v>0</v>
      </c>
      <c r="E617" s="251">
        <v>0</v>
      </c>
      <c r="F617" s="242">
        <v>0</v>
      </c>
      <c r="G617" s="242">
        <v>0</v>
      </c>
      <c r="H617" s="242">
        <v>0</v>
      </c>
      <c r="I617" s="242">
        <v>0</v>
      </c>
      <c r="J617" s="242">
        <v>0</v>
      </c>
      <c r="K617" s="106">
        <v>0</v>
      </c>
      <c r="L617" s="164"/>
    </row>
    <row r="618" spans="1:13" x14ac:dyDescent="0.25">
      <c r="A618" s="33" t="s">
        <v>9</v>
      </c>
      <c r="B618" s="242">
        <v>0</v>
      </c>
      <c r="C618" s="242">
        <v>0</v>
      </c>
      <c r="D618" s="255">
        <v>0</v>
      </c>
      <c r="E618" s="251">
        <v>0</v>
      </c>
      <c r="F618" s="242">
        <v>0</v>
      </c>
      <c r="G618" s="242">
        <v>0</v>
      </c>
      <c r="H618" s="242">
        <v>0</v>
      </c>
      <c r="I618" s="242">
        <v>0</v>
      </c>
      <c r="J618" s="242">
        <v>0</v>
      </c>
      <c r="K618" s="106">
        <v>0</v>
      </c>
      <c r="L618" s="164"/>
    </row>
    <row r="619" spans="1:13" ht="25.5" x14ac:dyDescent="0.25">
      <c r="A619" s="33" t="s">
        <v>10</v>
      </c>
      <c r="B619" s="242">
        <v>0</v>
      </c>
      <c r="C619" s="242">
        <v>0</v>
      </c>
      <c r="D619" s="255">
        <v>0</v>
      </c>
      <c r="E619" s="251">
        <v>0</v>
      </c>
      <c r="F619" s="242">
        <v>900000</v>
      </c>
      <c r="G619" s="242">
        <v>600000</v>
      </c>
      <c r="H619" s="242">
        <v>8610000</v>
      </c>
      <c r="I619" s="242">
        <v>16635000</v>
      </c>
      <c r="J619" s="242">
        <v>12720000</v>
      </c>
      <c r="K619" s="163">
        <v>4035000</v>
      </c>
      <c r="L619" s="164"/>
    </row>
    <row r="620" spans="1:13" ht="25.5" x14ac:dyDescent="0.25">
      <c r="A620" s="35" t="s">
        <v>3</v>
      </c>
      <c r="B620" s="354">
        <f>SUM(B622:B623)</f>
        <v>0</v>
      </c>
      <c r="C620" s="354">
        <f t="shared" ref="C620:K620" si="288">SUM(C622:C623)</f>
        <v>0</v>
      </c>
      <c r="D620" s="355">
        <f t="shared" si="288"/>
        <v>0</v>
      </c>
      <c r="E620" s="356">
        <f t="shared" si="288"/>
        <v>0</v>
      </c>
      <c r="F620" s="354">
        <f t="shared" si="288"/>
        <v>2100000</v>
      </c>
      <c r="G620" s="354">
        <f t="shared" si="288"/>
        <v>1400000</v>
      </c>
      <c r="H620" s="354">
        <f t="shared" si="288"/>
        <v>17115000</v>
      </c>
      <c r="I620" s="354">
        <f t="shared" si="288"/>
        <v>31675000</v>
      </c>
      <c r="J620" s="354">
        <f t="shared" si="288"/>
        <v>27895000</v>
      </c>
      <c r="K620" s="104">
        <f t="shared" si="288"/>
        <v>9415000</v>
      </c>
      <c r="L620" s="164"/>
    </row>
    <row r="621" spans="1:13" x14ac:dyDescent="0.25">
      <c r="A621" s="33" t="s">
        <v>121</v>
      </c>
      <c r="B621" s="354"/>
      <c r="C621" s="354"/>
      <c r="D621" s="355"/>
      <c r="E621" s="356"/>
      <c r="F621" s="354"/>
      <c r="G621" s="354"/>
      <c r="H621" s="354"/>
      <c r="I621" s="354"/>
      <c r="J621" s="354"/>
      <c r="K621" s="105"/>
      <c r="L621" s="164"/>
    </row>
    <row r="622" spans="1:13" x14ac:dyDescent="0.25">
      <c r="A622" s="33" t="s">
        <v>6</v>
      </c>
      <c r="B622" s="242">
        <v>0</v>
      </c>
      <c r="C622" s="242">
        <v>0</v>
      </c>
      <c r="D622" s="255">
        <v>0</v>
      </c>
      <c r="E622" s="251">
        <v>0</v>
      </c>
      <c r="F622" s="242">
        <v>0</v>
      </c>
      <c r="G622" s="242">
        <v>0</v>
      </c>
      <c r="H622" s="242">
        <v>0</v>
      </c>
      <c r="I622" s="242">
        <v>0</v>
      </c>
      <c r="J622" s="242">
        <v>0</v>
      </c>
      <c r="K622" s="106">
        <v>0</v>
      </c>
      <c r="L622" s="164"/>
    </row>
    <row r="623" spans="1:13" ht="51" x14ac:dyDescent="0.25">
      <c r="A623" s="33" t="s">
        <v>13</v>
      </c>
      <c r="B623" s="242">
        <v>0</v>
      </c>
      <c r="C623" s="242">
        <v>0</v>
      </c>
      <c r="D623" s="255">
        <v>0</v>
      </c>
      <c r="E623" s="251">
        <v>0</v>
      </c>
      <c r="F623" s="242">
        <v>2100000</v>
      </c>
      <c r="G623" s="242">
        <v>1400000</v>
      </c>
      <c r="H623" s="242">
        <v>17115000</v>
      </c>
      <c r="I623" s="242">
        <v>31675000</v>
      </c>
      <c r="J623" s="242">
        <v>27895000</v>
      </c>
      <c r="K623" s="163">
        <v>9415000</v>
      </c>
      <c r="L623" s="164"/>
    </row>
    <row r="624" spans="1:13" x14ac:dyDescent="0.25">
      <c r="A624" s="2" t="s">
        <v>147</v>
      </c>
      <c r="B624" s="242"/>
      <c r="C624" s="242"/>
      <c r="D624" s="255"/>
      <c r="E624" s="251"/>
      <c r="F624" s="242"/>
      <c r="G624" s="242"/>
      <c r="H624" s="242"/>
      <c r="I624" s="242"/>
      <c r="J624" s="242"/>
      <c r="K624" s="107"/>
      <c r="L624" s="164"/>
    </row>
    <row r="625" spans="1:13" x14ac:dyDescent="0.25">
      <c r="A625" s="1" t="s">
        <v>148</v>
      </c>
      <c r="B625" s="242"/>
      <c r="C625" s="242"/>
      <c r="D625" s="255"/>
      <c r="E625" s="251"/>
      <c r="F625" s="242"/>
      <c r="G625" s="242"/>
      <c r="H625" s="242"/>
      <c r="I625" s="242"/>
      <c r="J625" s="242"/>
      <c r="K625" s="107"/>
      <c r="L625" s="164"/>
    </row>
    <row r="626" spans="1:13" x14ac:dyDescent="0.25">
      <c r="A626" s="1" t="s">
        <v>151</v>
      </c>
      <c r="B626" s="242"/>
      <c r="C626" s="242"/>
      <c r="D626" s="255"/>
      <c r="E626" s="251"/>
      <c r="F626" s="242"/>
      <c r="G626" s="242"/>
      <c r="H626" s="242"/>
      <c r="I626" s="242"/>
      <c r="J626" s="242"/>
      <c r="K626" s="107"/>
      <c r="L626" s="164"/>
    </row>
    <row r="627" spans="1:13" x14ac:dyDescent="0.25">
      <c r="A627" s="1" t="s">
        <v>149</v>
      </c>
      <c r="B627" s="242">
        <v>0</v>
      </c>
      <c r="C627" s="242">
        <v>0</v>
      </c>
      <c r="D627" s="255">
        <v>0</v>
      </c>
      <c r="E627" s="251">
        <v>0</v>
      </c>
      <c r="F627" s="242">
        <v>0</v>
      </c>
      <c r="G627" s="242">
        <v>0</v>
      </c>
      <c r="H627" s="242">
        <v>0</v>
      </c>
      <c r="I627" s="242">
        <v>0</v>
      </c>
      <c r="J627" s="242">
        <v>0</v>
      </c>
      <c r="K627" s="106">
        <v>0</v>
      </c>
      <c r="L627" s="164"/>
    </row>
    <row r="628" spans="1:13" ht="52.5" thickBot="1" x14ac:dyDescent="0.3">
      <c r="A628" s="181" t="s">
        <v>150</v>
      </c>
      <c r="B628" s="242">
        <v>0</v>
      </c>
      <c r="C628" s="242">
        <v>0</v>
      </c>
      <c r="D628" s="255">
        <v>0</v>
      </c>
      <c r="E628" s="251">
        <v>0</v>
      </c>
      <c r="F628" s="242">
        <v>2100000</v>
      </c>
      <c r="G628" s="242">
        <v>1400000</v>
      </c>
      <c r="H628" s="242">
        <v>17115000</v>
      </c>
      <c r="I628" s="242">
        <v>31675000</v>
      </c>
      <c r="J628" s="242">
        <v>27895000</v>
      </c>
      <c r="K628" s="163">
        <v>9415000</v>
      </c>
      <c r="L628" s="164"/>
    </row>
    <row r="629" spans="1:13" ht="15.75" customHeight="1" thickBot="1" x14ac:dyDescent="0.3">
      <c r="A629" s="486" t="s">
        <v>81</v>
      </c>
      <c r="B629" s="487"/>
      <c r="C629" s="487"/>
      <c r="D629" s="487"/>
      <c r="E629" s="487"/>
      <c r="F629" s="487"/>
      <c r="G629" s="487"/>
      <c r="H629" s="487"/>
      <c r="I629" s="487"/>
      <c r="J629" s="487"/>
      <c r="K629" s="487"/>
      <c r="L629" s="488"/>
    </row>
    <row r="630" spans="1:13" ht="39" x14ac:dyDescent="0.25">
      <c r="A630" s="32" t="s">
        <v>7</v>
      </c>
      <c r="B630" s="354">
        <f t="shared" ref="B630" si="289">SUM(B631:B634)</f>
        <v>13650</v>
      </c>
      <c r="C630" s="354">
        <f t="shared" ref="C630" si="290">SUM(C631:C634)</f>
        <v>0</v>
      </c>
      <c r="D630" s="355">
        <f t="shared" ref="D630" si="291">SUM(D631:D634)</f>
        <v>0</v>
      </c>
      <c r="E630" s="356">
        <f t="shared" ref="E630" si="292">SUM(E631:E634)</f>
        <v>72000</v>
      </c>
      <c r="F630" s="354">
        <f t="shared" ref="F630" si="293">SUM(F631:F634)</f>
        <v>144000</v>
      </c>
      <c r="G630" s="354">
        <f t="shared" ref="G630" si="294">SUM(G631:G634)</f>
        <v>1245000</v>
      </c>
      <c r="H630" s="354">
        <f t="shared" ref="H630" si="295">SUM(H631:H634)</f>
        <v>1000000</v>
      </c>
      <c r="I630" s="104">
        <f t="shared" ref="I630" si="296">SUM(I631:I634)</f>
        <v>0</v>
      </c>
      <c r="J630" s="104">
        <f t="shared" ref="J630" si="297">SUM(J631:J634)</f>
        <v>0</v>
      </c>
      <c r="K630" s="104">
        <f t="shared" ref="K630" si="298">SUM(K631:K634)</f>
        <v>0</v>
      </c>
      <c r="L630" s="455" t="s">
        <v>190</v>
      </c>
      <c r="M630" s="241"/>
    </row>
    <row r="631" spans="1:13" x14ac:dyDescent="0.25">
      <c r="A631" s="33" t="s">
        <v>8</v>
      </c>
      <c r="B631" s="242">
        <v>13650</v>
      </c>
      <c r="C631" s="242">
        <v>0</v>
      </c>
      <c r="D631" s="255">
        <v>0</v>
      </c>
      <c r="E631" s="251">
        <v>72000</v>
      </c>
      <c r="F631" s="242">
        <v>144000</v>
      </c>
      <c r="G631" s="242">
        <v>245000</v>
      </c>
      <c r="H631" s="242">
        <v>0</v>
      </c>
      <c r="I631" s="106">
        <v>0</v>
      </c>
      <c r="J631" s="106">
        <v>0</v>
      </c>
      <c r="K631" s="106">
        <v>0</v>
      </c>
      <c r="L631" s="164"/>
    </row>
    <row r="632" spans="1:13" x14ac:dyDescent="0.25">
      <c r="A632" s="33" t="s">
        <v>9</v>
      </c>
      <c r="B632" s="242">
        <v>0</v>
      </c>
      <c r="C632" s="242">
        <v>0</v>
      </c>
      <c r="D632" s="255">
        <v>0</v>
      </c>
      <c r="E632" s="251">
        <v>0</v>
      </c>
      <c r="F632" s="242">
        <v>0</v>
      </c>
      <c r="G632" s="242">
        <v>0</v>
      </c>
      <c r="H632" s="242">
        <v>0</v>
      </c>
      <c r="I632" s="106">
        <v>0</v>
      </c>
      <c r="J632" s="106">
        <v>0</v>
      </c>
      <c r="K632" s="106">
        <v>0</v>
      </c>
      <c r="L632" s="164"/>
    </row>
    <row r="633" spans="1:13" ht="25.5" x14ac:dyDescent="0.25">
      <c r="A633" s="33" t="s">
        <v>10</v>
      </c>
      <c r="B633" s="242">
        <v>0</v>
      </c>
      <c r="C633" s="242">
        <v>0</v>
      </c>
      <c r="D633" s="255">
        <v>0</v>
      </c>
      <c r="E633" s="251">
        <v>0</v>
      </c>
      <c r="F633" s="242">
        <v>0</v>
      </c>
      <c r="G633" s="242">
        <v>0</v>
      </c>
      <c r="H633" s="242">
        <v>0</v>
      </c>
      <c r="I633" s="106">
        <v>0</v>
      </c>
      <c r="J633" s="106">
        <v>0</v>
      </c>
      <c r="K633" s="106">
        <v>0</v>
      </c>
      <c r="L633" s="164"/>
    </row>
    <row r="634" spans="1:13" ht="25.5" x14ac:dyDescent="0.25">
      <c r="A634" s="35" t="s">
        <v>3</v>
      </c>
      <c r="B634" s="354">
        <f>SUM(B636:B637)</f>
        <v>0</v>
      </c>
      <c r="C634" s="354">
        <f t="shared" ref="C634:K634" si="299">SUM(C636:C637)</f>
        <v>0</v>
      </c>
      <c r="D634" s="355">
        <f t="shared" si="299"/>
        <v>0</v>
      </c>
      <c r="E634" s="356">
        <f t="shared" si="299"/>
        <v>0</v>
      </c>
      <c r="F634" s="354">
        <f t="shared" si="299"/>
        <v>0</v>
      </c>
      <c r="G634" s="354">
        <f t="shared" si="299"/>
        <v>1000000</v>
      </c>
      <c r="H634" s="354">
        <f t="shared" si="299"/>
        <v>1000000</v>
      </c>
      <c r="I634" s="104">
        <f t="shared" si="299"/>
        <v>0</v>
      </c>
      <c r="J634" s="104">
        <f t="shared" si="299"/>
        <v>0</v>
      </c>
      <c r="K634" s="104">
        <f t="shared" si="299"/>
        <v>0</v>
      </c>
      <c r="L634" s="164"/>
    </row>
    <row r="635" spans="1:13" x14ac:dyDescent="0.25">
      <c r="A635" s="33" t="s">
        <v>121</v>
      </c>
      <c r="B635" s="354"/>
      <c r="C635" s="354"/>
      <c r="D635" s="355"/>
      <c r="E635" s="356"/>
      <c r="F635" s="354"/>
      <c r="G635" s="354"/>
      <c r="H635" s="354"/>
      <c r="I635" s="104"/>
      <c r="J635" s="104"/>
      <c r="K635" s="105"/>
      <c r="L635" s="4"/>
    </row>
    <row r="636" spans="1:13" x14ac:dyDescent="0.25">
      <c r="A636" s="33" t="s">
        <v>6</v>
      </c>
      <c r="B636" s="242">
        <v>0</v>
      </c>
      <c r="C636" s="242">
        <v>0</v>
      </c>
      <c r="D636" s="255">
        <v>0</v>
      </c>
      <c r="E636" s="251">
        <v>0</v>
      </c>
      <c r="F636" s="242">
        <v>0</v>
      </c>
      <c r="G636" s="242">
        <v>0</v>
      </c>
      <c r="H636" s="242">
        <v>0</v>
      </c>
      <c r="I636" s="106">
        <v>0</v>
      </c>
      <c r="J636" s="106">
        <v>0</v>
      </c>
      <c r="K636" s="106">
        <v>0</v>
      </c>
      <c r="L636" s="4"/>
    </row>
    <row r="637" spans="1:13" ht="51" x14ac:dyDescent="0.25">
      <c r="A637" s="33" t="s">
        <v>13</v>
      </c>
      <c r="B637" s="242">
        <v>0</v>
      </c>
      <c r="C637" s="242">
        <v>0</v>
      </c>
      <c r="D637" s="255">
        <v>0</v>
      </c>
      <c r="E637" s="251">
        <v>0</v>
      </c>
      <c r="F637" s="242">
        <v>0</v>
      </c>
      <c r="G637" s="242">
        <v>1000000</v>
      </c>
      <c r="H637" s="242">
        <v>1000000</v>
      </c>
      <c r="I637" s="106">
        <v>0</v>
      </c>
      <c r="J637" s="106">
        <v>0</v>
      </c>
      <c r="K637" s="106">
        <v>0</v>
      </c>
      <c r="L637" s="4"/>
    </row>
    <row r="638" spans="1:13" x14ac:dyDescent="0.25">
      <c r="A638" s="2" t="s">
        <v>147</v>
      </c>
      <c r="B638" s="242"/>
      <c r="C638" s="242"/>
      <c r="D638" s="255"/>
      <c r="E638" s="251"/>
      <c r="F638" s="242"/>
      <c r="G638" s="242"/>
      <c r="H638" s="242"/>
      <c r="I638" s="106"/>
      <c r="J638" s="106"/>
      <c r="K638" s="107"/>
      <c r="L638" s="4"/>
    </row>
    <row r="639" spans="1:13" x14ac:dyDescent="0.25">
      <c r="A639" s="1" t="s">
        <v>148</v>
      </c>
      <c r="B639" s="242"/>
      <c r="C639" s="242"/>
      <c r="D639" s="255"/>
      <c r="E639" s="251"/>
      <c r="F639" s="242"/>
      <c r="G639" s="242"/>
      <c r="H639" s="242"/>
      <c r="I639" s="106"/>
      <c r="J639" s="106"/>
      <c r="K639" s="107"/>
      <c r="L639" s="4"/>
    </row>
    <row r="640" spans="1:13" x14ac:dyDescent="0.25">
      <c r="A640" s="1" t="s">
        <v>151</v>
      </c>
      <c r="B640" s="242"/>
      <c r="C640" s="242"/>
      <c r="D640" s="255"/>
      <c r="E640" s="251"/>
      <c r="F640" s="242"/>
      <c r="G640" s="242"/>
      <c r="H640" s="242"/>
      <c r="I640" s="106"/>
      <c r="J640" s="106"/>
      <c r="K640" s="107"/>
      <c r="L640" s="4"/>
    </row>
    <row r="641" spans="1:12" x14ac:dyDescent="0.25">
      <c r="A641" s="1" t="s">
        <v>149</v>
      </c>
      <c r="B641" s="242">
        <v>0</v>
      </c>
      <c r="C641" s="242">
        <v>0</v>
      </c>
      <c r="D641" s="255">
        <v>0</v>
      </c>
      <c r="E641" s="251">
        <v>0</v>
      </c>
      <c r="F641" s="242">
        <v>0</v>
      </c>
      <c r="G641" s="242">
        <v>0</v>
      </c>
      <c r="H641" s="242">
        <v>0</v>
      </c>
      <c r="I641" s="106">
        <v>0</v>
      </c>
      <c r="J641" s="106">
        <v>0</v>
      </c>
      <c r="K641" s="106">
        <v>0</v>
      </c>
      <c r="L641" s="4"/>
    </row>
    <row r="642" spans="1:12" ht="52.5" thickBot="1" x14ac:dyDescent="0.3">
      <c r="A642" s="181" t="s">
        <v>150</v>
      </c>
      <c r="B642" s="242">
        <v>0</v>
      </c>
      <c r="C642" s="242">
        <v>0</v>
      </c>
      <c r="D642" s="255">
        <v>0</v>
      </c>
      <c r="E642" s="251">
        <v>0</v>
      </c>
      <c r="F642" s="242">
        <v>0</v>
      </c>
      <c r="G642" s="242">
        <v>1000000</v>
      </c>
      <c r="H642" s="242">
        <v>1000000</v>
      </c>
      <c r="I642" s="106">
        <v>0</v>
      </c>
      <c r="J642" s="106">
        <v>0</v>
      </c>
      <c r="K642" s="106">
        <v>0</v>
      </c>
      <c r="L642" s="4"/>
    </row>
    <row r="643" spans="1:12" ht="23.25" customHeight="1" thickBot="1" x14ac:dyDescent="0.3">
      <c r="A643" s="475" t="s">
        <v>54</v>
      </c>
      <c r="B643" s="476"/>
      <c r="C643" s="476"/>
      <c r="D643" s="476"/>
      <c r="E643" s="476"/>
      <c r="F643" s="476"/>
      <c r="G643" s="476"/>
      <c r="H643" s="476"/>
      <c r="I643" s="476"/>
      <c r="J643" s="476"/>
      <c r="K643" s="476"/>
      <c r="L643" s="477"/>
    </row>
    <row r="644" spans="1:12" x14ac:dyDescent="0.25">
      <c r="A644" s="8" t="s">
        <v>7</v>
      </c>
      <c r="B644" s="90">
        <f>B662+B676+B690+B705+B719+B734+B751+B765+B782+B797+B811+B826+B840+B854+B868+B882+B897+B911+B926</f>
        <v>19873565</v>
      </c>
      <c r="C644" s="90">
        <f t="shared" ref="C644:K644" si="300">C662+C676+C690+C705+C719+C734+C751+C765+C782+C797+C811+C826+C840+C854+C868+C882+C897+C911+C926</f>
        <v>130908070</v>
      </c>
      <c r="D644" s="411">
        <f t="shared" si="300"/>
        <v>47835685</v>
      </c>
      <c r="E644" s="409">
        <f t="shared" si="300"/>
        <v>12685778.714285709</v>
      </c>
      <c r="F644" s="90">
        <f t="shared" si="300"/>
        <v>19132940.714285709</v>
      </c>
      <c r="G644" s="90">
        <f t="shared" si="300"/>
        <v>114119428.7142857</v>
      </c>
      <c r="H644" s="90">
        <f t="shared" si="300"/>
        <v>41100553.714285709</v>
      </c>
      <c r="I644" s="90">
        <f t="shared" si="300"/>
        <v>92497021.714285702</v>
      </c>
      <c r="J644" s="90">
        <f t="shared" si="300"/>
        <v>177564082.7142857</v>
      </c>
      <c r="K644" s="90">
        <f t="shared" si="300"/>
        <v>163917976.7142857</v>
      </c>
      <c r="L644" s="9"/>
    </row>
    <row r="645" spans="1:12" x14ac:dyDescent="0.25">
      <c r="A645" s="10" t="s">
        <v>8</v>
      </c>
      <c r="B645" s="444">
        <f>B663+B677+B691+B706+B720+B735+B752+B766+B783+B798+B812+B827+B841+B855+B869+B883+B898+B912+B927</f>
        <v>0</v>
      </c>
      <c r="C645" s="444">
        <f t="shared" ref="C645:K645" si="301">C663+C677+C691+C706+C720+C735+C752+C766+C783+C798+C812+C827+C841+C855+C869+C883+C898+C912+C927</f>
        <v>0</v>
      </c>
      <c r="D645" s="445">
        <f t="shared" si="301"/>
        <v>0</v>
      </c>
      <c r="E645" s="446">
        <f t="shared" si="301"/>
        <v>0</v>
      </c>
      <c r="F645" s="444">
        <f t="shared" si="301"/>
        <v>0</v>
      </c>
      <c r="G645" s="444">
        <f t="shared" si="301"/>
        <v>0</v>
      </c>
      <c r="H645" s="444">
        <f t="shared" si="301"/>
        <v>0</v>
      </c>
      <c r="I645" s="444">
        <f t="shared" si="301"/>
        <v>0</v>
      </c>
      <c r="J645" s="444">
        <f t="shared" si="301"/>
        <v>0</v>
      </c>
      <c r="K645" s="444">
        <f t="shared" si="301"/>
        <v>0</v>
      </c>
      <c r="L645" s="11"/>
    </row>
    <row r="646" spans="1:12" x14ac:dyDescent="0.25">
      <c r="A646" s="10" t="s">
        <v>9</v>
      </c>
      <c r="B646" s="444">
        <f>B664+B678+B692+B707+B721+B736+B753+B767+B784+B799+B813+B828+B842+B856+B870+B884+B899+B913+B928</f>
        <v>2500000</v>
      </c>
      <c r="C646" s="444">
        <f t="shared" ref="C646:K646" si="302">C664+C678+C692+C707+C721+C736+C753+C767+C784+C799+C813+C828+C842+C856+C870+C884+C899+C913+C928</f>
        <v>2950000</v>
      </c>
      <c r="D646" s="445">
        <f t="shared" si="302"/>
        <v>3250000</v>
      </c>
      <c r="E646" s="446">
        <f t="shared" si="302"/>
        <v>5100000</v>
      </c>
      <c r="F646" s="444">
        <f t="shared" si="302"/>
        <v>3250000</v>
      </c>
      <c r="G646" s="444">
        <f t="shared" si="302"/>
        <v>48900000</v>
      </c>
      <c r="H646" s="444">
        <f t="shared" si="302"/>
        <v>8925000</v>
      </c>
      <c r="I646" s="444">
        <f t="shared" si="302"/>
        <v>46825000</v>
      </c>
      <c r="J646" s="444">
        <f t="shared" si="302"/>
        <v>101450000</v>
      </c>
      <c r="K646" s="444">
        <f t="shared" si="302"/>
        <v>87950000</v>
      </c>
      <c r="L646" s="11"/>
    </row>
    <row r="647" spans="1:12" ht="25.5" x14ac:dyDescent="0.25">
      <c r="A647" s="10" t="s">
        <v>10</v>
      </c>
      <c r="B647" s="444">
        <f>B665+B679+B693+B708+B722+B737+B754+B768+B785+B800+B814+B829+B843+B857+B871+B885+B900+B914+B929</f>
        <v>0</v>
      </c>
      <c r="C647" s="444">
        <f t="shared" ref="C647:K647" si="303">C665+C679+C693+C708+C722+C737+C754+C768+C785+C800+C814+C829+C843+C857+C871+C885+C900+C914+C929</f>
        <v>0</v>
      </c>
      <c r="D647" s="445">
        <f t="shared" si="303"/>
        <v>0</v>
      </c>
      <c r="E647" s="446">
        <f t="shared" si="303"/>
        <v>0</v>
      </c>
      <c r="F647" s="444">
        <f t="shared" si="303"/>
        <v>0</v>
      </c>
      <c r="G647" s="444">
        <f t="shared" si="303"/>
        <v>0</v>
      </c>
      <c r="H647" s="444">
        <f t="shared" si="303"/>
        <v>0</v>
      </c>
      <c r="I647" s="444">
        <f t="shared" si="303"/>
        <v>0</v>
      </c>
      <c r="J647" s="444">
        <f t="shared" si="303"/>
        <v>0</v>
      </c>
      <c r="K647" s="444">
        <f t="shared" si="303"/>
        <v>0</v>
      </c>
      <c r="L647" s="11"/>
    </row>
    <row r="648" spans="1:12" ht="25.5" x14ac:dyDescent="0.25">
      <c r="A648" s="12" t="s">
        <v>3</v>
      </c>
      <c r="B648" s="90">
        <f>B666+B680+B694+B709+B723+B738+B755+B769+B786+B801+B815+B830+B844+B858+B872+B886+B901+B915+B930</f>
        <v>17373565</v>
      </c>
      <c r="C648" s="90">
        <f t="shared" ref="C648:K648" si="304">C666+C680+C694+C709+C723+C738+C755+C769+C786+C801+C815+C830+C844+C858+C872+C886+C901+C915+C930</f>
        <v>127958070</v>
      </c>
      <c r="D648" s="412">
        <f t="shared" si="304"/>
        <v>44585685</v>
      </c>
      <c r="E648" s="409">
        <f t="shared" si="304"/>
        <v>6485778.7142857099</v>
      </c>
      <c r="F648" s="90">
        <f t="shared" si="304"/>
        <v>14882940.714285709</v>
      </c>
      <c r="G648" s="90">
        <f t="shared" si="304"/>
        <v>64519428.714285709</v>
      </c>
      <c r="H648" s="90">
        <f t="shared" si="304"/>
        <v>32175553.714285709</v>
      </c>
      <c r="I648" s="90">
        <f t="shared" si="304"/>
        <v>45672021.714285709</v>
      </c>
      <c r="J648" s="90">
        <f t="shared" si="304"/>
        <v>76114082.714285702</v>
      </c>
      <c r="K648" s="90">
        <f t="shared" si="304"/>
        <v>75967976.714285702</v>
      </c>
      <c r="L648" s="11"/>
    </row>
    <row r="649" spans="1:12" x14ac:dyDescent="0.25">
      <c r="A649" s="10" t="s">
        <v>121</v>
      </c>
      <c r="B649" s="90"/>
      <c r="C649" s="90"/>
      <c r="D649" s="362"/>
      <c r="E649" s="363"/>
      <c r="F649" s="364"/>
      <c r="G649" s="364"/>
      <c r="H649" s="90"/>
      <c r="I649" s="90"/>
      <c r="J649" s="90"/>
      <c r="K649" s="90"/>
      <c r="L649" s="11"/>
    </row>
    <row r="650" spans="1:12" x14ac:dyDescent="0.25">
      <c r="A650" s="10" t="s">
        <v>6</v>
      </c>
      <c r="B650" s="444">
        <f>B668+B682+B696+B711+B725+B740+B757+B771+B788+B803+B817+B832+B846+B860+B874+B888+B903+B917+B932</f>
        <v>15697365</v>
      </c>
      <c r="C650" s="444">
        <f t="shared" ref="C650:K650" si="305">C668+C682+C696+C711+C725+C740+C757+C771+C788+C803+C817+C832+C846+C860+C874+C888+C903+C917+C932</f>
        <v>126513070</v>
      </c>
      <c r="D650" s="445">
        <f t="shared" si="305"/>
        <v>44585685</v>
      </c>
      <c r="E650" s="446">
        <f t="shared" si="305"/>
        <v>3161611</v>
      </c>
      <c r="F650" s="444">
        <f t="shared" si="305"/>
        <v>11558773</v>
      </c>
      <c r="G650" s="444">
        <f t="shared" si="305"/>
        <v>17295261</v>
      </c>
      <c r="H650" s="444">
        <f t="shared" si="305"/>
        <v>18476386</v>
      </c>
      <c r="I650" s="444">
        <f t="shared" si="305"/>
        <v>6472854</v>
      </c>
      <c r="J650" s="444">
        <f t="shared" si="305"/>
        <v>11039915</v>
      </c>
      <c r="K650" s="444">
        <f t="shared" si="305"/>
        <v>10893809</v>
      </c>
      <c r="L650" s="11"/>
    </row>
    <row r="651" spans="1:12" ht="51" x14ac:dyDescent="0.25">
      <c r="A651" s="10" t="s">
        <v>13</v>
      </c>
      <c r="B651" s="444">
        <f>B669+B683+B697+B712+B726+B741+B758+B772+B789+B804+B818+B833+B847+B861+B875+B889+B904+B918+B933</f>
        <v>1676200</v>
      </c>
      <c r="C651" s="444">
        <f t="shared" ref="C651:J651" si="306">C669+C683+C697+C712+C726+C741+C758+C772+C789+C804+C818+C833+C847+C861+C875+C889+C904+C918+C933</f>
        <v>1445000</v>
      </c>
      <c r="D651" s="445">
        <f t="shared" si="306"/>
        <v>0</v>
      </c>
      <c r="E651" s="446">
        <f t="shared" si="306"/>
        <v>3324167.7142857099</v>
      </c>
      <c r="F651" s="444">
        <f t="shared" si="306"/>
        <v>3324167.7142857099</v>
      </c>
      <c r="G651" s="444">
        <f t="shared" si="306"/>
        <v>47224167.714285709</v>
      </c>
      <c r="H651" s="444">
        <f t="shared" si="306"/>
        <v>13699167.714285709</v>
      </c>
      <c r="I651" s="444">
        <f t="shared" si="306"/>
        <v>39199167.714285709</v>
      </c>
      <c r="J651" s="444">
        <f t="shared" si="306"/>
        <v>65074167.714285709</v>
      </c>
      <c r="K651" s="444">
        <f>K669+K683+K697+K712+K726+K741+K758+K772+K789+K804+K818+K833+K847+K861+K875+K889+K904+K918+K933</f>
        <v>65074167.714285709</v>
      </c>
      <c r="L651" s="11"/>
    </row>
    <row r="652" spans="1:12" x14ac:dyDescent="0.25">
      <c r="A652" s="12" t="s">
        <v>147</v>
      </c>
      <c r="B652" s="90"/>
      <c r="C652" s="152"/>
      <c r="D652" s="365"/>
      <c r="E652" s="366"/>
      <c r="F652" s="367"/>
      <c r="G652" s="367"/>
      <c r="H652" s="152"/>
      <c r="I652" s="152"/>
      <c r="J652" s="152"/>
      <c r="K652" s="152"/>
      <c r="L652" s="11"/>
    </row>
    <row r="653" spans="1:12" x14ac:dyDescent="0.25">
      <c r="A653" s="10" t="s">
        <v>148</v>
      </c>
      <c r="B653" s="90"/>
      <c r="C653" s="152"/>
      <c r="D653" s="365"/>
      <c r="E653" s="366"/>
      <c r="F653" s="367"/>
      <c r="G653" s="367"/>
      <c r="H653" s="152"/>
      <c r="I653" s="152"/>
      <c r="J653" s="152"/>
      <c r="K653" s="152"/>
      <c r="L653" s="11"/>
    </row>
    <row r="654" spans="1:12" x14ac:dyDescent="0.25">
      <c r="A654" s="10" t="s">
        <v>151</v>
      </c>
      <c r="B654" s="90"/>
      <c r="C654" s="152"/>
      <c r="D654" s="365"/>
      <c r="E654" s="366"/>
      <c r="F654" s="367"/>
      <c r="G654" s="367"/>
      <c r="H654" s="152"/>
      <c r="I654" s="152"/>
      <c r="J654" s="152"/>
      <c r="K654" s="152"/>
      <c r="L654" s="11"/>
    </row>
    <row r="655" spans="1:12" x14ac:dyDescent="0.25">
      <c r="A655" s="10" t="s">
        <v>149</v>
      </c>
      <c r="B655" s="444">
        <f>B673+B687+B701+B716+B730+B745+B762+B776+B793+B808+B822+B837+B851+B865+B879+B893+B908+B922+B937</f>
        <v>15697365</v>
      </c>
      <c r="C655" s="444">
        <f t="shared" ref="C655:K655" si="307">C673+C687+C701+C716+C730+C745+C762+C776+C793+C808+C822+C837+C851+C865+C879+C893+C908+C922+C937</f>
        <v>126513070</v>
      </c>
      <c r="D655" s="445">
        <f t="shared" si="307"/>
        <v>44585685</v>
      </c>
      <c r="E655" s="446">
        <f t="shared" si="307"/>
        <v>3161611</v>
      </c>
      <c r="F655" s="444">
        <f t="shared" si="307"/>
        <v>11558773</v>
      </c>
      <c r="G655" s="444">
        <f t="shared" si="307"/>
        <v>17295261</v>
      </c>
      <c r="H655" s="444">
        <f t="shared" si="307"/>
        <v>18476386</v>
      </c>
      <c r="I655" s="444">
        <f t="shared" si="307"/>
        <v>6472854</v>
      </c>
      <c r="J655" s="444">
        <f t="shared" si="307"/>
        <v>11039915</v>
      </c>
      <c r="K655" s="444">
        <f t="shared" si="307"/>
        <v>10893809</v>
      </c>
      <c r="L655" s="11"/>
    </row>
    <row r="656" spans="1:12" ht="51" x14ac:dyDescent="0.25">
      <c r="A656" s="10" t="s">
        <v>150</v>
      </c>
      <c r="B656" s="444">
        <f>B674+B688+B702+B717+B731+B746+B763+B777+B794+B809+B823+B838+B852+B866+B880+B894+B909+B923+B938</f>
        <v>1676200</v>
      </c>
      <c r="C656" s="444">
        <f>C674+C688+C702+C717+C731+C746+C763+C777+C794+C809+C823+C838+C852+C866+C880+C894+C909+C923+C938</f>
        <v>1445000</v>
      </c>
      <c r="D656" s="445">
        <f t="shared" ref="D656:K656" si="308">D674+D688+D702+D717+D731+D746+D763+D777+D794+D809+D823+D838+D852+D866+D880+D894+D909+D923+D938</f>
        <v>0</v>
      </c>
      <c r="E656" s="446">
        <f t="shared" si="308"/>
        <v>3324167.7142857099</v>
      </c>
      <c r="F656" s="444">
        <f t="shared" si="308"/>
        <v>3324167.7142857099</v>
      </c>
      <c r="G656" s="444">
        <f t="shared" si="308"/>
        <v>47224167.714285709</v>
      </c>
      <c r="H656" s="444">
        <f t="shared" si="308"/>
        <v>13699167.714285709</v>
      </c>
      <c r="I656" s="444">
        <f t="shared" si="308"/>
        <v>39199167.714285709</v>
      </c>
      <c r="J656" s="444">
        <f t="shared" si="308"/>
        <v>65074167.714285709</v>
      </c>
      <c r="K656" s="444">
        <f t="shared" si="308"/>
        <v>65074167.714285709</v>
      </c>
      <c r="L656" s="11"/>
    </row>
    <row r="657" spans="1:12" ht="25.5" x14ac:dyDescent="0.25">
      <c r="A657" s="10" t="s">
        <v>152</v>
      </c>
      <c r="B657" s="152"/>
      <c r="C657" s="152"/>
      <c r="D657" s="365"/>
      <c r="E657" s="366"/>
      <c r="F657" s="367"/>
      <c r="G657" s="367"/>
      <c r="H657" s="152"/>
      <c r="I657" s="152"/>
      <c r="J657" s="152"/>
      <c r="K657" s="152"/>
      <c r="L657" s="11"/>
    </row>
    <row r="658" spans="1:12" x14ac:dyDescent="0.25">
      <c r="A658" s="10" t="s">
        <v>149</v>
      </c>
      <c r="B658" s="152">
        <f>B748+B779</f>
        <v>0</v>
      </c>
      <c r="C658" s="152">
        <f t="shared" ref="C658:K658" si="309">C748+C779</f>
        <v>0</v>
      </c>
      <c r="D658" s="413">
        <f t="shared" si="309"/>
        <v>0</v>
      </c>
      <c r="E658" s="410">
        <f t="shared" si="309"/>
        <v>0</v>
      </c>
      <c r="F658" s="152">
        <f t="shared" si="309"/>
        <v>0</v>
      </c>
      <c r="G658" s="152">
        <f t="shared" si="309"/>
        <v>0</v>
      </c>
      <c r="H658" s="152">
        <f t="shared" si="309"/>
        <v>0</v>
      </c>
      <c r="I658" s="152">
        <f t="shared" si="309"/>
        <v>0</v>
      </c>
      <c r="J658" s="152">
        <f t="shared" si="309"/>
        <v>0</v>
      </c>
      <c r="K658" s="152">
        <f t="shared" si="309"/>
        <v>0</v>
      </c>
      <c r="L658" s="11"/>
    </row>
    <row r="659" spans="1:12" ht="51.75" thickBot="1" x14ac:dyDescent="0.3">
      <c r="A659" s="10" t="s">
        <v>150</v>
      </c>
      <c r="B659" s="152">
        <f>B749+B780</f>
        <v>0</v>
      </c>
      <c r="C659" s="152">
        <f t="shared" ref="C659:K659" si="310">C749+C780</f>
        <v>0</v>
      </c>
      <c r="D659" s="413">
        <f t="shared" si="310"/>
        <v>0</v>
      </c>
      <c r="E659" s="410">
        <f t="shared" si="310"/>
        <v>0</v>
      </c>
      <c r="F659" s="152">
        <f t="shared" si="310"/>
        <v>0</v>
      </c>
      <c r="G659" s="152">
        <f t="shared" si="310"/>
        <v>0</v>
      </c>
      <c r="H659" s="152">
        <f t="shared" si="310"/>
        <v>0</v>
      </c>
      <c r="I659" s="152">
        <f t="shared" si="310"/>
        <v>0</v>
      </c>
      <c r="J659" s="152">
        <f t="shared" si="310"/>
        <v>0</v>
      </c>
      <c r="K659" s="152">
        <f t="shared" si="310"/>
        <v>0</v>
      </c>
      <c r="L659" s="11"/>
    </row>
    <row r="660" spans="1:12" ht="15.75" thickBot="1" x14ac:dyDescent="0.3">
      <c r="A660" s="534" t="s">
        <v>58</v>
      </c>
      <c r="B660" s="535"/>
      <c r="C660" s="535"/>
      <c r="D660" s="535"/>
      <c r="E660" s="535"/>
      <c r="F660" s="535"/>
      <c r="G660" s="535"/>
      <c r="H660" s="535"/>
      <c r="I660" s="535"/>
      <c r="J660" s="535"/>
      <c r="K660" s="535"/>
      <c r="L660" s="537"/>
    </row>
    <row r="661" spans="1:12" ht="15.75" customHeight="1" thickBot="1" x14ac:dyDescent="0.3">
      <c r="A661" s="553" t="s">
        <v>189</v>
      </c>
      <c r="B661" s="554"/>
      <c r="C661" s="554"/>
      <c r="D661" s="554"/>
      <c r="E661" s="554"/>
      <c r="F661" s="554"/>
      <c r="G661" s="554"/>
      <c r="H661" s="554"/>
      <c r="I661" s="554"/>
      <c r="J661" s="554"/>
      <c r="K661" s="554"/>
      <c r="L661" s="555"/>
    </row>
    <row r="662" spans="1:12" x14ac:dyDescent="0.25">
      <c r="A662" s="3" t="s">
        <v>7</v>
      </c>
      <c r="B662" s="98">
        <f>SUM(B663:B666)</f>
        <v>2500000</v>
      </c>
      <c r="C662" s="98">
        <f t="shared" ref="C662" si="311">SUM(C663:C666)</f>
        <v>2750000</v>
      </c>
      <c r="D662" s="355">
        <f t="shared" ref="D662" si="312">SUM(D663:D666)</f>
        <v>2750000</v>
      </c>
      <c r="E662" s="199">
        <f t="shared" ref="E662" si="313">SUM(E663:E666)</f>
        <v>2500000</v>
      </c>
      <c r="F662" s="98">
        <f t="shared" ref="F662" si="314">SUM(F663:F666)</f>
        <v>2750000</v>
      </c>
      <c r="G662" s="98">
        <f t="shared" ref="G662" si="315">SUM(G663:G666)</f>
        <v>2750000</v>
      </c>
      <c r="H662" s="98">
        <f t="shared" ref="H662" si="316">SUM(H663:H666)</f>
        <v>2800000</v>
      </c>
      <c r="I662" s="98">
        <f t="shared" ref="I662" si="317">SUM(I663:I666)</f>
        <v>2800000</v>
      </c>
      <c r="J662" s="104">
        <f t="shared" ref="J662" si="318">SUM(J663:J666)</f>
        <v>2800000</v>
      </c>
      <c r="K662" s="104">
        <f t="shared" ref="K662" si="319">SUM(K663:K666)</f>
        <v>2800000</v>
      </c>
      <c r="L662" s="61"/>
    </row>
    <row r="663" spans="1:12" x14ac:dyDescent="0.25">
      <c r="A663" s="1" t="s">
        <v>8</v>
      </c>
      <c r="B663" s="109">
        <v>0</v>
      </c>
      <c r="C663" s="109">
        <v>0</v>
      </c>
      <c r="D663" s="255">
        <v>0</v>
      </c>
      <c r="E663" s="206">
        <v>0</v>
      </c>
      <c r="F663" s="109">
        <v>0</v>
      </c>
      <c r="G663" s="109">
        <v>0</v>
      </c>
      <c r="H663" s="109">
        <v>0</v>
      </c>
      <c r="I663" s="109">
        <v>0</v>
      </c>
      <c r="J663" s="106">
        <v>0</v>
      </c>
      <c r="K663" s="106">
        <v>0</v>
      </c>
      <c r="L663" s="4"/>
    </row>
    <row r="664" spans="1:12" x14ac:dyDescent="0.25">
      <c r="A664" s="1" t="s">
        <v>70</v>
      </c>
      <c r="B664" s="95">
        <v>2500000</v>
      </c>
      <c r="C664" s="95">
        <v>2750000</v>
      </c>
      <c r="D664" s="269">
        <v>2750000</v>
      </c>
      <c r="E664" s="243">
        <v>2500000</v>
      </c>
      <c r="F664" s="244">
        <v>2750000</v>
      </c>
      <c r="G664" s="244">
        <v>2750000</v>
      </c>
      <c r="H664" s="95">
        <v>2800000</v>
      </c>
      <c r="I664" s="95">
        <v>2800000</v>
      </c>
      <c r="J664" s="44">
        <v>2800000</v>
      </c>
      <c r="K664" s="91">
        <v>2800000</v>
      </c>
      <c r="L664" s="21"/>
    </row>
    <row r="665" spans="1:12" ht="25.5" x14ac:dyDescent="0.25">
      <c r="A665" s="1" t="s">
        <v>10</v>
      </c>
      <c r="B665" s="109">
        <v>0</v>
      </c>
      <c r="C665" s="109">
        <v>0</v>
      </c>
      <c r="D665" s="255">
        <v>0</v>
      </c>
      <c r="E665" s="206">
        <v>0</v>
      </c>
      <c r="F665" s="109">
        <v>0</v>
      </c>
      <c r="G665" s="100">
        <v>0</v>
      </c>
      <c r="H665" s="109">
        <v>0</v>
      </c>
      <c r="I665" s="109">
        <v>0</v>
      </c>
      <c r="J665" s="106">
        <v>0</v>
      </c>
      <c r="K665" s="73">
        <v>0</v>
      </c>
      <c r="L665" s="4"/>
    </row>
    <row r="666" spans="1:12" ht="25.5" x14ac:dyDescent="0.25">
      <c r="A666" s="2" t="s">
        <v>3</v>
      </c>
      <c r="B666" s="98">
        <f>SUM(B668:B669)</f>
        <v>0</v>
      </c>
      <c r="C666" s="98">
        <f t="shared" ref="C666:K666" si="320">SUM(C668:C669)</f>
        <v>0</v>
      </c>
      <c r="D666" s="355">
        <f t="shared" si="320"/>
        <v>0</v>
      </c>
      <c r="E666" s="199">
        <f t="shared" si="320"/>
        <v>0</v>
      </c>
      <c r="F666" s="98">
        <f t="shared" si="320"/>
        <v>0</v>
      </c>
      <c r="G666" s="98">
        <f t="shared" si="320"/>
        <v>0</v>
      </c>
      <c r="H666" s="98">
        <f t="shared" si="320"/>
        <v>0</v>
      </c>
      <c r="I666" s="98">
        <f t="shared" si="320"/>
        <v>0</v>
      </c>
      <c r="J666" s="104">
        <f t="shared" si="320"/>
        <v>0</v>
      </c>
      <c r="K666" s="75">
        <f t="shared" si="320"/>
        <v>0</v>
      </c>
      <c r="L666" s="4"/>
    </row>
    <row r="667" spans="1:12" x14ac:dyDescent="0.25">
      <c r="A667" s="1" t="s">
        <v>121</v>
      </c>
      <c r="B667" s="98"/>
      <c r="C667" s="98"/>
      <c r="D667" s="355"/>
      <c r="E667" s="199"/>
      <c r="F667" s="98"/>
      <c r="G667" s="98"/>
      <c r="H667" s="98"/>
      <c r="I667" s="98"/>
      <c r="J667" s="104"/>
      <c r="K667" s="75"/>
      <c r="L667" s="4"/>
    </row>
    <row r="668" spans="1:12" x14ac:dyDescent="0.25">
      <c r="A668" s="1" t="s">
        <v>6</v>
      </c>
      <c r="B668" s="109">
        <v>0</v>
      </c>
      <c r="C668" s="109">
        <v>0</v>
      </c>
      <c r="D668" s="255">
        <v>0</v>
      </c>
      <c r="E668" s="206">
        <v>0</v>
      </c>
      <c r="F668" s="109">
        <v>0</v>
      </c>
      <c r="G668" s="109">
        <v>0</v>
      </c>
      <c r="H668" s="109">
        <v>0</v>
      </c>
      <c r="I668" s="109">
        <v>0</v>
      </c>
      <c r="J668" s="106">
        <v>0</v>
      </c>
      <c r="K668" s="106">
        <v>0</v>
      </c>
      <c r="L668" s="4"/>
    </row>
    <row r="669" spans="1:12" ht="51" x14ac:dyDescent="0.25">
      <c r="A669" s="1" t="s">
        <v>13</v>
      </c>
      <c r="B669" s="109">
        <v>0</v>
      </c>
      <c r="C669" s="109">
        <v>0</v>
      </c>
      <c r="D669" s="255">
        <v>0</v>
      </c>
      <c r="E669" s="206">
        <v>0</v>
      </c>
      <c r="F669" s="109">
        <v>0</v>
      </c>
      <c r="G669" s="109">
        <v>0</v>
      </c>
      <c r="H669" s="109">
        <v>0</v>
      </c>
      <c r="I669" s="109">
        <v>0</v>
      </c>
      <c r="J669" s="106">
        <v>0</v>
      </c>
      <c r="K669" s="106">
        <v>0</v>
      </c>
      <c r="L669" s="4"/>
    </row>
    <row r="670" spans="1:12" x14ac:dyDescent="0.25">
      <c r="A670" s="2" t="s">
        <v>147</v>
      </c>
      <c r="B670" s="109"/>
      <c r="C670" s="109"/>
      <c r="D670" s="255"/>
      <c r="E670" s="206"/>
      <c r="F670" s="109"/>
      <c r="G670" s="109"/>
      <c r="H670" s="109"/>
      <c r="I670" s="109"/>
      <c r="J670" s="106"/>
      <c r="K670" s="107"/>
      <c r="L670" s="4"/>
    </row>
    <row r="671" spans="1:12" x14ac:dyDescent="0.25">
      <c r="A671" s="1" t="s">
        <v>148</v>
      </c>
      <c r="B671" s="109"/>
      <c r="C671" s="109"/>
      <c r="D671" s="255"/>
      <c r="E671" s="206"/>
      <c r="F671" s="109"/>
      <c r="G671" s="109"/>
      <c r="H671" s="109"/>
      <c r="I671" s="109"/>
      <c r="J671" s="106"/>
      <c r="K671" s="107"/>
      <c r="L671" s="4"/>
    </row>
    <row r="672" spans="1:12" x14ac:dyDescent="0.25">
      <c r="A672" s="1" t="s">
        <v>151</v>
      </c>
      <c r="B672" s="109"/>
      <c r="C672" s="109"/>
      <c r="D672" s="255"/>
      <c r="E672" s="206"/>
      <c r="F672" s="109"/>
      <c r="G672" s="109"/>
      <c r="H672" s="109"/>
      <c r="I672" s="109"/>
      <c r="J672" s="106"/>
      <c r="K672" s="107"/>
      <c r="L672" s="4"/>
    </row>
    <row r="673" spans="1:12" x14ac:dyDescent="0.25">
      <c r="A673" s="1" t="s">
        <v>149</v>
      </c>
      <c r="B673" s="109">
        <v>0</v>
      </c>
      <c r="C673" s="109">
        <v>0</v>
      </c>
      <c r="D673" s="255">
        <v>0</v>
      </c>
      <c r="E673" s="206">
        <v>0</v>
      </c>
      <c r="F673" s="109">
        <v>0</v>
      </c>
      <c r="G673" s="109">
        <v>0</v>
      </c>
      <c r="H673" s="109">
        <v>0</v>
      </c>
      <c r="I673" s="109">
        <v>0</v>
      </c>
      <c r="J673" s="106">
        <v>0</v>
      </c>
      <c r="K673" s="106">
        <v>0</v>
      </c>
      <c r="L673" s="4"/>
    </row>
    <row r="674" spans="1:12" ht="52.5" thickBot="1" x14ac:dyDescent="0.3">
      <c r="A674" s="181" t="s">
        <v>150</v>
      </c>
      <c r="B674" s="109">
        <v>0</v>
      </c>
      <c r="C674" s="109">
        <v>0</v>
      </c>
      <c r="D674" s="255">
        <v>0</v>
      </c>
      <c r="E674" s="206">
        <v>0</v>
      </c>
      <c r="F674" s="109">
        <v>0</v>
      </c>
      <c r="G674" s="109">
        <v>0</v>
      </c>
      <c r="H674" s="109">
        <v>0</v>
      </c>
      <c r="I674" s="109">
        <v>0</v>
      </c>
      <c r="J674" s="106">
        <v>0</v>
      </c>
      <c r="K674" s="106">
        <v>0</v>
      </c>
      <c r="L674" s="4"/>
    </row>
    <row r="675" spans="1:12" ht="15.75" customHeight="1" thickBot="1" x14ac:dyDescent="0.3">
      <c r="A675" s="483" t="s">
        <v>61</v>
      </c>
      <c r="B675" s="484"/>
      <c r="C675" s="484"/>
      <c r="D675" s="484"/>
      <c r="E675" s="484"/>
      <c r="F675" s="484"/>
      <c r="G675" s="484"/>
      <c r="H675" s="484"/>
      <c r="I675" s="484"/>
      <c r="J675" s="484"/>
      <c r="K675" s="484"/>
      <c r="L675" s="485"/>
    </row>
    <row r="676" spans="1:12" ht="15" customHeight="1" x14ac:dyDescent="0.25">
      <c r="A676" s="3" t="s">
        <v>7</v>
      </c>
      <c r="B676" s="98">
        <f t="shared" ref="B676" si="321">SUM(B677:B680)</f>
        <v>0</v>
      </c>
      <c r="C676" s="98">
        <f t="shared" ref="C676" si="322">SUM(C677:C680)</f>
        <v>0</v>
      </c>
      <c r="D676" s="217">
        <f t="shared" ref="D676" si="323">SUM(D677:D680)</f>
        <v>0</v>
      </c>
      <c r="E676" s="199">
        <f t="shared" ref="E676" si="324">SUM(E677:E680)</f>
        <v>0</v>
      </c>
      <c r="F676" s="98">
        <f t="shared" ref="F676" si="325">SUM(F677:F680)</f>
        <v>0</v>
      </c>
      <c r="G676" s="98">
        <f t="shared" ref="G676" si="326">SUM(G677:G680)</f>
        <v>0</v>
      </c>
      <c r="H676" s="98">
        <f t="shared" ref="H676" si="327">SUM(H677:H680)</f>
        <v>0</v>
      </c>
      <c r="I676" s="98">
        <f t="shared" ref="I676" si="328">SUM(I677:I680)</f>
        <v>0</v>
      </c>
      <c r="J676" s="104">
        <f t="shared" ref="J676" si="329">SUM(J677:J680)</f>
        <v>0</v>
      </c>
      <c r="K676" s="104">
        <f t="shared" ref="K676" si="330">SUM(K677:K680)</f>
        <v>0</v>
      </c>
      <c r="L676" s="489" t="s">
        <v>96</v>
      </c>
    </row>
    <row r="677" spans="1:12" x14ac:dyDescent="0.25">
      <c r="A677" s="1" t="s">
        <v>8</v>
      </c>
      <c r="B677" s="109">
        <v>0</v>
      </c>
      <c r="C677" s="109">
        <v>0</v>
      </c>
      <c r="D677" s="228">
        <v>0</v>
      </c>
      <c r="E677" s="206">
        <v>0</v>
      </c>
      <c r="F677" s="109">
        <v>0</v>
      </c>
      <c r="G677" s="109">
        <v>0</v>
      </c>
      <c r="H677" s="109">
        <v>0</v>
      </c>
      <c r="I677" s="109">
        <v>0</v>
      </c>
      <c r="J677" s="106">
        <v>0</v>
      </c>
      <c r="K677" s="106">
        <v>0</v>
      </c>
      <c r="L677" s="490"/>
    </row>
    <row r="678" spans="1:12" x14ac:dyDescent="0.25">
      <c r="A678" s="1" t="s">
        <v>9</v>
      </c>
      <c r="B678" s="109">
        <v>0</v>
      </c>
      <c r="C678" s="109">
        <v>0</v>
      </c>
      <c r="D678" s="228">
        <v>0</v>
      </c>
      <c r="E678" s="206">
        <v>0</v>
      </c>
      <c r="F678" s="109">
        <v>0</v>
      </c>
      <c r="G678" s="109">
        <v>0</v>
      </c>
      <c r="H678" s="109">
        <v>0</v>
      </c>
      <c r="I678" s="109">
        <v>0</v>
      </c>
      <c r="J678" s="106">
        <v>0</v>
      </c>
      <c r="K678" s="106">
        <v>0</v>
      </c>
      <c r="L678" s="490"/>
    </row>
    <row r="679" spans="1:12" ht="25.5" x14ac:dyDescent="0.25">
      <c r="A679" s="1" t="s">
        <v>10</v>
      </c>
      <c r="B679" s="109">
        <v>0</v>
      </c>
      <c r="C679" s="109">
        <v>0</v>
      </c>
      <c r="D679" s="228">
        <v>0</v>
      </c>
      <c r="E679" s="206">
        <v>0</v>
      </c>
      <c r="F679" s="109">
        <v>0</v>
      </c>
      <c r="G679" s="109">
        <v>0</v>
      </c>
      <c r="H679" s="109">
        <v>0</v>
      </c>
      <c r="I679" s="109">
        <v>0</v>
      </c>
      <c r="J679" s="106">
        <v>0</v>
      </c>
      <c r="K679" s="106">
        <v>0</v>
      </c>
      <c r="L679" s="490"/>
    </row>
    <row r="680" spans="1:12" ht="25.5" x14ac:dyDescent="0.25">
      <c r="A680" s="2" t="s">
        <v>3</v>
      </c>
      <c r="B680" s="98">
        <f>SUM(B682:B683)</f>
        <v>0</v>
      </c>
      <c r="C680" s="98">
        <f t="shared" ref="C680:K680" si="331">SUM(C682:C683)</f>
        <v>0</v>
      </c>
      <c r="D680" s="217">
        <f t="shared" si="331"/>
        <v>0</v>
      </c>
      <c r="E680" s="199">
        <f t="shared" si="331"/>
        <v>0</v>
      </c>
      <c r="F680" s="98">
        <f t="shared" si="331"/>
        <v>0</v>
      </c>
      <c r="G680" s="98">
        <f t="shared" si="331"/>
        <v>0</v>
      </c>
      <c r="H680" s="98">
        <f t="shared" si="331"/>
        <v>0</v>
      </c>
      <c r="I680" s="98">
        <f t="shared" si="331"/>
        <v>0</v>
      </c>
      <c r="J680" s="104">
        <f t="shared" si="331"/>
        <v>0</v>
      </c>
      <c r="K680" s="104">
        <f t="shared" si="331"/>
        <v>0</v>
      </c>
      <c r="L680" s="490"/>
    </row>
    <row r="681" spans="1:12" x14ac:dyDescent="0.25">
      <c r="A681" s="1" t="s">
        <v>121</v>
      </c>
      <c r="B681" s="98"/>
      <c r="C681" s="98"/>
      <c r="D681" s="217"/>
      <c r="E681" s="199"/>
      <c r="F681" s="98"/>
      <c r="G681" s="98"/>
      <c r="H681" s="98"/>
      <c r="I681" s="98"/>
      <c r="J681" s="104"/>
      <c r="K681" s="105"/>
      <c r="L681" s="490"/>
    </row>
    <row r="682" spans="1:12" x14ac:dyDescent="0.25">
      <c r="A682" s="1" t="s">
        <v>6</v>
      </c>
      <c r="B682" s="109">
        <v>0</v>
      </c>
      <c r="C682" s="109">
        <v>0</v>
      </c>
      <c r="D682" s="228">
        <v>0</v>
      </c>
      <c r="E682" s="206">
        <v>0</v>
      </c>
      <c r="F682" s="109">
        <v>0</v>
      </c>
      <c r="G682" s="109">
        <v>0</v>
      </c>
      <c r="H682" s="109">
        <v>0</v>
      </c>
      <c r="I682" s="109">
        <v>0</v>
      </c>
      <c r="J682" s="106">
        <v>0</v>
      </c>
      <c r="K682" s="106">
        <v>0</v>
      </c>
      <c r="L682" s="490"/>
    </row>
    <row r="683" spans="1:12" ht="51" x14ac:dyDescent="0.25">
      <c r="A683" s="1" t="s">
        <v>13</v>
      </c>
      <c r="B683" s="109">
        <v>0</v>
      </c>
      <c r="C683" s="109">
        <v>0</v>
      </c>
      <c r="D683" s="228">
        <v>0</v>
      </c>
      <c r="E683" s="206">
        <v>0</v>
      </c>
      <c r="F683" s="109">
        <v>0</v>
      </c>
      <c r="G683" s="109">
        <v>0</v>
      </c>
      <c r="H683" s="109">
        <v>0</v>
      </c>
      <c r="I683" s="109">
        <v>0</v>
      </c>
      <c r="J683" s="106">
        <v>0</v>
      </c>
      <c r="K683" s="106">
        <v>0</v>
      </c>
      <c r="L683" s="490"/>
    </row>
    <row r="684" spans="1:12" x14ac:dyDescent="0.25">
      <c r="A684" s="2" t="s">
        <v>147</v>
      </c>
      <c r="B684" s="109"/>
      <c r="C684" s="109"/>
      <c r="D684" s="228"/>
      <c r="E684" s="206"/>
      <c r="F684" s="109"/>
      <c r="G684" s="109"/>
      <c r="H684" s="109"/>
      <c r="I684" s="109"/>
      <c r="J684" s="106"/>
      <c r="K684" s="107"/>
      <c r="L684" s="490"/>
    </row>
    <row r="685" spans="1:12" x14ac:dyDescent="0.25">
      <c r="A685" s="1" t="s">
        <v>148</v>
      </c>
      <c r="B685" s="109"/>
      <c r="C685" s="109"/>
      <c r="D685" s="228"/>
      <c r="E685" s="206"/>
      <c r="F685" s="109"/>
      <c r="G685" s="109"/>
      <c r="H685" s="109"/>
      <c r="I685" s="109"/>
      <c r="J685" s="106"/>
      <c r="K685" s="107"/>
      <c r="L685" s="490"/>
    </row>
    <row r="686" spans="1:12" x14ac:dyDescent="0.25">
      <c r="A686" s="1" t="s">
        <v>151</v>
      </c>
      <c r="B686" s="109"/>
      <c r="C686" s="109"/>
      <c r="D686" s="228"/>
      <c r="E686" s="206"/>
      <c r="F686" s="109"/>
      <c r="G686" s="109"/>
      <c r="H686" s="109"/>
      <c r="I686" s="109"/>
      <c r="J686" s="106"/>
      <c r="K686" s="107"/>
      <c r="L686" s="490"/>
    </row>
    <row r="687" spans="1:12" x14ac:dyDescent="0.25">
      <c r="A687" s="1" t="s">
        <v>149</v>
      </c>
      <c r="B687" s="109">
        <v>0</v>
      </c>
      <c r="C687" s="109">
        <v>0</v>
      </c>
      <c r="D687" s="228">
        <v>0</v>
      </c>
      <c r="E687" s="206">
        <v>0</v>
      </c>
      <c r="F687" s="109">
        <v>0</v>
      </c>
      <c r="G687" s="109">
        <v>0</v>
      </c>
      <c r="H687" s="109">
        <v>0</v>
      </c>
      <c r="I687" s="109">
        <v>0</v>
      </c>
      <c r="J687" s="106">
        <v>0</v>
      </c>
      <c r="K687" s="106">
        <v>0</v>
      </c>
      <c r="L687" s="490"/>
    </row>
    <row r="688" spans="1:12" ht="52.5" thickBot="1" x14ac:dyDescent="0.3">
      <c r="A688" s="181" t="s">
        <v>150</v>
      </c>
      <c r="B688" s="109">
        <v>0</v>
      </c>
      <c r="C688" s="109">
        <v>0</v>
      </c>
      <c r="D688" s="228">
        <v>0</v>
      </c>
      <c r="E688" s="206">
        <v>0</v>
      </c>
      <c r="F688" s="109">
        <v>0</v>
      </c>
      <c r="G688" s="109">
        <v>0</v>
      </c>
      <c r="H688" s="109">
        <v>0</v>
      </c>
      <c r="I688" s="109">
        <v>0</v>
      </c>
      <c r="J688" s="106">
        <v>0</v>
      </c>
      <c r="K688" s="106">
        <v>0</v>
      </c>
      <c r="L688" s="491"/>
    </row>
    <row r="689" spans="1:14" ht="18.75" customHeight="1" thickBot="1" x14ac:dyDescent="0.3">
      <c r="A689" s="483" t="s">
        <v>77</v>
      </c>
      <c r="B689" s="484"/>
      <c r="C689" s="484"/>
      <c r="D689" s="484"/>
      <c r="E689" s="484"/>
      <c r="F689" s="484"/>
      <c r="G689" s="484"/>
      <c r="H689" s="484"/>
      <c r="I689" s="484"/>
      <c r="J689" s="484"/>
      <c r="K689" s="484"/>
      <c r="L689" s="485"/>
    </row>
    <row r="690" spans="1:14" ht="18.75" customHeight="1" x14ac:dyDescent="0.25">
      <c r="A690" s="3" t="s">
        <v>7</v>
      </c>
      <c r="B690" s="104">
        <f t="shared" ref="B690" si="332">SUM(B691:B694)</f>
        <v>0</v>
      </c>
      <c r="C690" s="98">
        <f t="shared" ref="C690" si="333">SUM(C691:C694)</f>
        <v>0</v>
      </c>
      <c r="D690" s="217">
        <f t="shared" ref="D690" si="334">SUM(D691:D694)</f>
        <v>0</v>
      </c>
      <c r="E690" s="199">
        <f t="shared" ref="E690" si="335">SUM(E691:E694)</f>
        <v>0</v>
      </c>
      <c r="F690" s="98">
        <f t="shared" ref="F690" si="336">SUM(F691:F694)</f>
        <v>0</v>
      </c>
      <c r="G690" s="98">
        <f t="shared" ref="G690" si="337">SUM(G691:G694)</f>
        <v>0</v>
      </c>
      <c r="H690" s="98">
        <f t="shared" ref="H690" si="338">SUM(H691:H694)</f>
        <v>0</v>
      </c>
      <c r="I690" s="98">
        <f t="shared" ref="I690" si="339">SUM(I691:I694)</f>
        <v>0</v>
      </c>
      <c r="J690" s="104">
        <f t="shared" ref="J690" si="340">SUM(J691:J694)</f>
        <v>0</v>
      </c>
      <c r="K690" s="104">
        <f t="shared" ref="K690" si="341">SUM(K691:K694)</f>
        <v>0</v>
      </c>
      <c r="L690" s="479" t="s">
        <v>97</v>
      </c>
    </row>
    <row r="691" spans="1:14" x14ac:dyDescent="0.25">
      <c r="A691" s="1" t="s">
        <v>8</v>
      </c>
      <c r="B691" s="106">
        <v>0</v>
      </c>
      <c r="C691" s="109">
        <v>0</v>
      </c>
      <c r="D691" s="228">
        <v>0</v>
      </c>
      <c r="E691" s="206">
        <v>0</v>
      </c>
      <c r="F691" s="109">
        <v>0</v>
      </c>
      <c r="G691" s="109">
        <v>0</v>
      </c>
      <c r="H691" s="109">
        <v>0</v>
      </c>
      <c r="I691" s="109">
        <v>0</v>
      </c>
      <c r="J691" s="106">
        <v>0</v>
      </c>
      <c r="K691" s="106">
        <v>0</v>
      </c>
      <c r="L691" s="480"/>
    </row>
    <row r="692" spans="1:14" x14ac:dyDescent="0.25">
      <c r="A692" s="1" t="s">
        <v>9</v>
      </c>
      <c r="B692" s="106">
        <v>0</v>
      </c>
      <c r="C692" s="109">
        <v>0</v>
      </c>
      <c r="D692" s="228">
        <v>0</v>
      </c>
      <c r="E692" s="206">
        <v>0</v>
      </c>
      <c r="F692" s="109">
        <v>0</v>
      </c>
      <c r="G692" s="109">
        <v>0</v>
      </c>
      <c r="H692" s="109">
        <v>0</v>
      </c>
      <c r="I692" s="109">
        <v>0</v>
      </c>
      <c r="J692" s="106">
        <v>0</v>
      </c>
      <c r="K692" s="106">
        <v>0</v>
      </c>
      <c r="L692" s="480"/>
    </row>
    <row r="693" spans="1:14" ht="25.5" x14ac:dyDescent="0.25">
      <c r="A693" s="1" t="s">
        <v>10</v>
      </c>
      <c r="B693" s="106">
        <v>0</v>
      </c>
      <c r="C693" s="109">
        <v>0</v>
      </c>
      <c r="D693" s="228">
        <v>0</v>
      </c>
      <c r="E693" s="206">
        <v>0</v>
      </c>
      <c r="F693" s="109">
        <v>0</v>
      </c>
      <c r="G693" s="109">
        <v>0</v>
      </c>
      <c r="H693" s="109">
        <v>0</v>
      </c>
      <c r="I693" s="109">
        <v>0</v>
      </c>
      <c r="J693" s="106">
        <v>0</v>
      </c>
      <c r="K693" s="106">
        <v>0</v>
      </c>
      <c r="L693" s="480"/>
    </row>
    <row r="694" spans="1:14" ht="25.5" x14ac:dyDescent="0.25">
      <c r="A694" s="2" t="s">
        <v>3</v>
      </c>
      <c r="B694" s="104">
        <f>SUM(B696:B697)</f>
        <v>0</v>
      </c>
      <c r="C694" s="98">
        <f t="shared" ref="C694:K694" si="342">SUM(C696:C697)</f>
        <v>0</v>
      </c>
      <c r="D694" s="217">
        <f t="shared" si="342"/>
        <v>0</v>
      </c>
      <c r="E694" s="199">
        <f t="shared" si="342"/>
        <v>0</v>
      </c>
      <c r="F694" s="98">
        <f t="shared" si="342"/>
        <v>0</v>
      </c>
      <c r="G694" s="98">
        <f t="shared" si="342"/>
        <v>0</v>
      </c>
      <c r="H694" s="98">
        <f t="shared" si="342"/>
        <v>0</v>
      </c>
      <c r="I694" s="98">
        <f t="shared" si="342"/>
        <v>0</v>
      </c>
      <c r="J694" s="104">
        <f t="shared" si="342"/>
        <v>0</v>
      </c>
      <c r="K694" s="104">
        <f t="shared" si="342"/>
        <v>0</v>
      </c>
      <c r="L694" s="480"/>
    </row>
    <row r="695" spans="1:14" x14ac:dyDescent="0.25">
      <c r="A695" s="1" t="s">
        <v>121</v>
      </c>
      <c r="B695" s="104"/>
      <c r="C695" s="98"/>
      <c r="D695" s="217"/>
      <c r="E695" s="199"/>
      <c r="F695" s="98"/>
      <c r="G695" s="98"/>
      <c r="H695" s="98"/>
      <c r="I695" s="98"/>
      <c r="J695" s="104"/>
      <c r="K695" s="105"/>
      <c r="L695" s="480"/>
    </row>
    <row r="696" spans="1:14" x14ac:dyDescent="0.25">
      <c r="A696" s="1" t="s">
        <v>6</v>
      </c>
      <c r="B696" s="106">
        <v>0</v>
      </c>
      <c r="C696" s="109">
        <v>0</v>
      </c>
      <c r="D696" s="228">
        <v>0</v>
      </c>
      <c r="E696" s="206">
        <v>0</v>
      </c>
      <c r="F696" s="109">
        <v>0</v>
      </c>
      <c r="G696" s="109">
        <v>0</v>
      </c>
      <c r="H696" s="109">
        <v>0</v>
      </c>
      <c r="I696" s="109">
        <v>0</v>
      </c>
      <c r="J696" s="106">
        <v>0</v>
      </c>
      <c r="K696" s="106">
        <v>0</v>
      </c>
      <c r="L696" s="480"/>
    </row>
    <row r="697" spans="1:14" ht="51" x14ac:dyDescent="0.25">
      <c r="A697" s="1" t="s">
        <v>13</v>
      </c>
      <c r="B697" s="106">
        <v>0</v>
      </c>
      <c r="C697" s="109">
        <v>0</v>
      </c>
      <c r="D697" s="228">
        <v>0</v>
      </c>
      <c r="E697" s="206">
        <v>0</v>
      </c>
      <c r="F697" s="109">
        <v>0</v>
      </c>
      <c r="G697" s="109">
        <v>0</v>
      </c>
      <c r="H697" s="109">
        <v>0</v>
      </c>
      <c r="I697" s="109">
        <v>0</v>
      </c>
      <c r="J697" s="106">
        <v>0</v>
      </c>
      <c r="K697" s="106">
        <v>0</v>
      </c>
      <c r="L697" s="480"/>
    </row>
    <row r="698" spans="1:14" x14ac:dyDescent="0.25">
      <c r="A698" s="2" t="s">
        <v>147</v>
      </c>
      <c r="B698" s="106"/>
      <c r="C698" s="109"/>
      <c r="D698" s="228"/>
      <c r="E698" s="206"/>
      <c r="F698" s="109"/>
      <c r="G698" s="109"/>
      <c r="H698" s="109"/>
      <c r="I698" s="109"/>
      <c r="J698" s="106"/>
      <c r="K698" s="107"/>
      <c r="L698" s="480"/>
    </row>
    <row r="699" spans="1:14" x14ac:dyDescent="0.25">
      <c r="A699" s="1" t="s">
        <v>148</v>
      </c>
      <c r="B699" s="106"/>
      <c r="C699" s="109"/>
      <c r="D699" s="228"/>
      <c r="E699" s="206"/>
      <c r="F699" s="109"/>
      <c r="G699" s="109"/>
      <c r="H699" s="109"/>
      <c r="I699" s="109"/>
      <c r="J699" s="106"/>
      <c r="K699" s="107"/>
      <c r="L699" s="480"/>
    </row>
    <row r="700" spans="1:14" x14ac:dyDescent="0.25">
      <c r="A700" s="1" t="s">
        <v>151</v>
      </c>
      <c r="B700" s="106"/>
      <c r="C700" s="109"/>
      <c r="D700" s="228"/>
      <c r="E700" s="206"/>
      <c r="F700" s="109"/>
      <c r="G700" s="109"/>
      <c r="H700" s="109"/>
      <c r="I700" s="109"/>
      <c r="J700" s="106"/>
      <c r="K700" s="107"/>
      <c r="L700" s="480"/>
    </row>
    <row r="701" spans="1:14" x14ac:dyDescent="0.25">
      <c r="A701" s="1" t="s">
        <v>149</v>
      </c>
      <c r="B701" s="106">
        <v>0</v>
      </c>
      <c r="C701" s="109">
        <v>0</v>
      </c>
      <c r="D701" s="228">
        <v>0</v>
      </c>
      <c r="E701" s="206">
        <v>0</v>
      </c>
      <c r="F701" s="109">
        <v>0</v>
      </c>
      <c r="G701" s="109">
        <v>0</v>
      </c>
      <c r="H701" s="109">
        <v>0</v>
      </c>
      <c r="I701" s="109">
        <v>0</v>
      </c>
      <c r="J701" s="106">
        <v>0</v>
      </c>
      <c r="K701" s="106">
        <v>0</v>
      </c>
      <c r="L701" s="480"/>
    </row>
    <row r="702" spans="1:14" ht="52.5" thickBot="1" x14ac:dyDescent="0.3">
      <c r="A702" s="181" t="s">
        <v>150</v>
      </c>
      <c r="B702" s="106">
        <v>0</v>
      </c>
      <c r="C702" s="109">
        <v>0</v>
      </c>
      <c r="D702" s="228">
        <v>0</v>
      </c>
      <c r="E702" s="206">
        <v>0</v>
      </c>
      <c r="F702" s="109">
        <v>0</v>
      </c>
      <c r="G702" s="109">
        <v>0</v>
      </c>
      <c r="H702" s="109">
        <v>0</v>
      </c>
      <c r="I702" s="109">
        <v>0</v>
      </c>
      <c r="J702" s="106">
        <v>0</v>
      </c>
      <c r="K702" s="106">
        <v>0</v>
      </c>
      <c r="L702" s="480"/>
    </row>
    <row r="703" spans="1:14" ht="15" customHeight="1" thickBot="1" x14ac:dyDescent="0.3">
      <c r="A703" s="534" t="s">
        <v>37</v>
      </c>
      <c r="B703" s="535"/>
      <c r="C703" s="535"/>
      <c r="D703" s="535"/>
      <c r="E703" s="535"/>
      <c r="F703" s="535"/>
      <c r="G703" s="535"/>
      <c r="H703" s="535"/>
      <c r="I703" s="535"/>
      <c r="J703" s="535"/>
      <c r="K703" s="535"/>
      <c r="L703" s="537"/>
    </row>
    <row r="704" spans="1:14" ht="15.75" customHeight="1" thickBot="1" x14ac:dyDescent="0.3">
      <c r="A704" s="483" t="s">
        <v>38</v>
      </c>
      <c r="B704" s="484"/>
      <c r="C704" s="484"/>
      <c r="D704" s="484"/>
      <c r="E704" s="484"/>
      <c r="F704" s="484"/>
      <c r="G704" s="484"/>
      <c r="H704" s="484"/>
      <c r="I704" s="484"/>
      <c r="J704" s="484"/>
      <c r="K704" s="484"/>
      <c r="L704" s="485"/>
      <c r="M704" s="318"/>
      <c r="N704" s="26"/>
    </row>
    <row r="705" spans="1:15" x14ac:dyDescent="0.25">
      <c r="A705" s="3" t="s">
        <v>7</v>
      </c>
      <c r="B705" s="376">
        <f t="shared" ref="B705" si="343">SUM(B706:B709)</f>
        <v>0</v>
      </c>
      <c r="C705" s="376">
        <f t="shared" ref="C705" si="344">SUM(C706:C709)</f>
        <v>0</v>
      </c>
      <c r="D705" s="377">
        <f t="shared" ref="D705" si="345">SUM(D706:D709)</f>
        <v>0</v>
      </c>
      <c r="E705" s="378">
        <f t="shared" ref="E705" si="346">SUM(E706:E709)</f>
        <v>6324167.7142857099</v>
      </c>
      <c r="F705" s="376">
        <f t="shared" ref="F705" si="347">SUM(F706:F709)</f>
        <v>6324167.7142857099</v>
      </c>
      <c r="G705" s="376">
        <f t="shared" ref="G705" si="348">SUM(G706:G709)</f>
        <v>6324167.7142857099</v>
      </c>
      <c r="H705" s="376">
        <f t="shared" ref="H705" si="349">SUM(H706:H709)</f>
        <v>6324167.7142857099</v>
      </c>
      <c r="I705" s="376">
        <f t="shared" ref="I705" si="350">SUM(I706:I709)</f>
        <v>6324167.7142857099</v>
      </c>
      <c r="J705" s="104">
        <f t="shared" ref="J705" si="351">SUM(J706:J709)</f>
        <v>6324167.7142857099</v>
      </c>
      <c r="K705" s="104">
        <f t="shared" ref="K705" si="352">SUM(K706:K709)</f>
        <v>6324167.7142857099</v>
      </c>
      <c r="L705" s="84"/>
      <c r="M705" s="241"/>
    </row>
    <row r="706" spans="1:15" x14ac:dyDescent="0.25">
      <c r="A706" s="1" t="s">
        <v>8</v>
      </c>
      <c r="B706" s="379">
        <v>0</v>
      </c>
      <c r="C706" s="379">
        <v>0</v>
      </c>
      <c r="D706" s="380">
        <v>0</v>
      </c>
      <c r="E706" s="381">
        <v>0</v>
      </c>
      <c r="F706" s="379">
        <v>0</v>
      </c>
      <c r="G706" s="379">
        <v>0</v>
      </c>
      <c r="H706" s="379">
        <v>0</v>
      </c>
      <c r="I706" s="379">
        <v>0</v>
      </c>
      <c r="J706" s="106">
        <v>0</v>
      </c>
      <c r="K706" s="106">
        <v>0</v>
      </c>
      <c r="L706" s="4"/>
    </row>
    <row r="707" spans="1:15" x14ac:dyDescent="0.25">
      <c r="A707" s="1" t="s">
        <v>9</v>
      </c>
      <c r="B707" s="379">
        <v>0</v>
      </c>
      <c r="C707" s="379">
        <v>0</v>
      </c>
      <c r="D707" s="380">
        <v>0</v>
      </c>
      <c r="E707" s="381">
        <v>0</v>
      </c>
      <c r="F707" s="379">
        <v>0</v>
      </c>
      <c r="G707" s="379">
        <v>0</v>
      </c>
      <c r="H707" s="379">
        <v>0</v>
      </c>
      <c r="I707" s="379">
        <v>0</v>
      </c>
      <c r="J707" s="106">
        <v>0</v>
      </c>
      <c r="K707" s="106">
        <v>0</v>
      </c>
      <c r="L707" s="4"/>
    </row>
    <row r="708" spans="1:15" ht="25.5" x14ac:dyDescent="0.25">
      <c r="A708" s="1" t="s">
        <v>10</v>
      </c>
      <c r="B708" s="379">
        <v>0</v>
      </c>
      <c r="C708" s="379">
        <v>0</v>
      </c>
      <c r="D708" s="380">
        <v>0</v>
      </c>
      <c r="E708" s="381">
        <v>0</v>
      </c>
      <c r="F708" s="379">
        <v>0</v>
      </c>
      <c r="G708" s="379">
        <v>0</v>
      </c>
      <c r="H708" s="379">
        <v>0</v>
      </c>
      <c r="I708" s="379">
        <v>0</v>
      </c>
      <c r="J708" s="106">
        <v>0</v>
      </c>
      <c r="K708" s="106">
        <v>0</v>
      </c>
      <c r="L708" s="4"/>
    </row>
    <row r="709" spans="1:15" ht="25.5" x14ac:dyDescent="0.25">
      <c r="A709" s="2" t="s">
        <v>3</v>
      </c>
      <c r="B709" s="376">
        <f>SUM(B711:B712)</f>
        <v>0</v>
      </c>
      <c r="C709" s="376">
        <f t="shared" ref="C709:K709" si="353">SUM(C711:C712)</f>
        <v>0</v>
      </c>
      <c r="D709" s="377">
        <f t="shared" si="353"/>
        <v>0</v>
      </c>
      <c r="E709" s="378">
        <f t="shared" si="353"/>
        <v>6324167.7142857099</v>
      </c>
      <c r="F709" s="376">
        <f t="shared" si="353"/>
        <v>6324167.7142857099</v>
      </c>
      <c r="G709" s="376">
        <f t="shared" si="353"/>
        <v>6324167.7142857099</v>
      </c>
      <c r="H709" s="376">
        <f t="shared" si="353"/>
        <v>6324167.7142857099</v>
      </c>
      <c r="I709" s="376">
        <f t="shared" si="353"/>
        <v>6324167.7142857099</v>
      </c>
      <c r="J709" s="104">
        <f t="shared" si="353"/>
        <v>6324167.7142857099</v>
      </c>
      <c r="K709" s="104">
        <f t="shared" si="353"/>
        <v>6324167.7142857099</v>
      </c>
      <c r="L709" s="4"/>
    </row>
    <row r="710" spans="1:15" x14ac:dyDescent="0.25">
      <c r="A710" s="1" t="s">
        <v>121</v>
      </c>
      <c r="B710" s="376"/>
      <c r="C710" s="376"/>
      <c r="D710" s="377"/>
      <c r="E710" s="378"/>
      <c r="F710" s="376"/>
      <c r="G710" s="376"/>
      <c r="H710" s="376"/>
      <c r="I710" s="376"/>
      <c r="J710" s="104"/>
      <c r="K710" s="105"/>
      <c r="L710" s="4"/>
    </row>
    <row r="711" spans="1:15" x14ac:dyDescent="0.25">
      <c r="A711" s="1" t="s">
        <v>6</v>
      </c>
      <c r="B711" s="379">
        <v>0</v>
      </c>
      <c r="C711" s="379">
        <v>0</v>
      </c>
      <c r="D711" s="380">
        <v>0</v>
      </c>
      <c r="E711" s="382">
        <v>3000000</v>
      </c>
      <c r="F711" s="383">
        <v>3000000</v>
      </c>
      <c r="G711" s="383">
        <v>3000000</v>
      </c>
      <c r="H711" s="383">
        <v>3000000</v>
      </c>
      <c r="I711" s="383">
        <v>3000000</v>
      </c>
      <c r="J711" s="44">
        <v>3000000</v>
      </c>
      <c r="K711" s="44">
        <v>3000000</v>
      </c>
      <c r="L711" s="4"/>
      <c r="O711" s="52"/>
    </row>
    <row r="712" spans="1:15" ht="51" x14ac:dyDescent="0.25">
      <c r="A712" s="1" t="s">
        <v>13</v>
      </c>
      <c r="B712" s="379">
        <v>0</v>
      </c>
      <c r="C712" s="379">
        <v>0</v>
      </c>
      <c r="D712" s="380">
        <v>0</v>
      </c>
      <c r="E712" s="382">
        <v>3324167.7142857099</v>
      </c>
      <c r="F712" s="383">
        <v>3324167.7142857099</v>
      </c>
      <c r="G712" s="383">
        <v>3324167.7142857099</v>
      </c>
      <c r="H712" s="383">
        <v>3324167.7142857099</v>
      </c>
      <c r="I712" s="383">
        <v>3324167.7142857099</v>
      </c>
      <c r="J712" s="44">
        <v>3324167.7142857099</v>
      </c>
      <c r="K712" s="44">
        <v>3324167.7142857099</v>
      </c>
      <c r="L712" s="4"/>
      <c r="O712" s="52"/>
    </row>
    <row r="713" spans="1:15" x14ac:dyDescent="0.25">
      <c r="A713" s="2" t="s">
        <v>147</v>
      </c>
      <c r="B713" s="379"/>
      <c r="C713" s="379"/>
      <c r="D713" s="380"/>
      <c r="E713" s="381"/>
      <c r="F713" s="379"/>
      <c r="G713" s="379"/>
      <c r="H713" s="379"/>
      <c r="I713" s="379"/>
      <c r="J713" s="106"/>
      <c r="K713" s="107"/>
      <c r="L713" s="4"/>
      <c r="O713" s="52"/>
    </row>
    <row r="714" spans="1:15" x14ac:dyDescent="0.25">
      <c r="A714" s="1" t="s">
        <v>148</v>
      </c>
      <c r="B714" s="379"/>
      <c r="C714" s="379"/>
      <c r="D714" s="380"/>
      <c r="E714" s="381"/>
      <c r="F714" s="379"/>
      <c r="G714" s="379"/>
      <c r="H714" s="379"/>
      <c r="I714" s="379"/>
      <c r="J714" s="106"/>
      <c r="K714" s="107"/>
      <c r="L714" s="4"/>
      <c r="O714" s="52"/>
    </row>
    <row r="715" spans="1:15" x14ac:dyDescent="0.25">
      <c r="A715" s="1" t="s">
        <v>151</v>
      </c>
      <c r="B715" s="379"/>
      <c r="C715" s="379"/>
      <c r="D715" s="380"/>
      <c r="E715" s="381"/>
      <c r="F715" s="379"/>
      <c r="G715" s="379"/>
      <c r="H715" s="379"/>
      <c r="I715" s="379"/>
      <c r="J715" s="106"/>
      <c r="K715" s="107"/>
      <c r="L715" s="4"/>
      <c r="O715" s="52"/>
    </row>
    <row r="716" spans="1:15" x14ac:dyDescent="0.25">
      <c r="A716" s="1" t="s">
        <v>149</v>
      </c>
      <c r="B716" s="379">
        <v>0</v>
      </c>
      <c r="C716" s="379">
        <v>0</v>
      </c>
      <c r="D716" s="380">
        <v>0</v>
      </c>
      <c r="E716" s="382">
        <v>3000000</v>
      </c>
      <c r="F716" s="383">
        <v>3000000</v>
      </c>
      <c r="G716" s="383">
        <v>3000000</v>
      </c>
      <c r="H716" s="383">
        <v>3000000</v>
      </c>
      <c r="I716" s="383">
        <v>3000000</v>
      </c>
      <c r="J716" s="44">
        <v>3000000</v>
      </c>
      <c r="K716" s="44">
        <v>3000000</v>
      </c>
      <c r="L716" s="4"/>
      <c r="O716" s="52"/>
    </row>
    <row r="717" spans="1:15" ht="52.5" thickBot="1" x14ac:dyDescent="0.3">
      <c r="A717" s="181" t="s">
        <v>150</v>
      </c>
      <c r="B717" s="379">
        <v>0</v>
      </c>
      <c r="C717" s="379">
        <v>0</v>
      </c>
      <c r="D717" s="380">
        <v>0</v>
      </c>
      <c r="E717" s="382">
        <v>3324167.7142857099</v>
      </c>
      <c r="F717" s="383">
        <v>3324167.7142857099</v>
      </c>
      <c r="G717" s="383">
        <v>3324167.7142857099</v>
      </c>
      <c r="H717" s="383">
        <v>3324167.7142857099</v>
      </c>
      <c r="I717" s="383">
        <v>3324167.7142857099</v>
      </c>
      <c r="J717" s="44">
        <v>3324167.7142857099</v>
      </c>
      <c r="K717" s="44">
        <v>3324167.7142857099</v>
      </c>
      <c r="L717" s="25"/>
    </row>
    <row r="718" spans="1:15" ht="18" customHeight="1" thickBot="1" x14ac:dyDescent="0.3">
      <c r="A718" s="483" t="s">
        <v>39</v>
      </c>
      <c r="B718" s="484"/>
      <c r="C718" s="484"/>
      <c r="D718" s="484"/>
      <c r="E718" s="484"/>
      <c r="F718" s="484"/>
      <c r="G718" s="484"/>
      <c r="H718" s="484"/>
      <c r="I718" s="484"/>
      <c r="J718" s="484"/>
      <c r="K718" s="484"/>
      <c r="L718" s="485"/>
    </row>
    <row r="719" spans="1:15" ht="26.25" x14ac:dyDescent="0.25">
      <c r="A719" s="97" t="s">
        <v>7</v>
      </c>
      <c r="B719" s="104">
        <f t="shared" ref="B719" si="354">SUM(B720:B723)</f>
        <v>0</v>
      </c>
      <c r="C719" s="98">
        <f t="shared" ref="C719" si="355">SUM(C720:C723)</f>
        <v>0</v>
      </c>
      <c r="D719" s="217">
        <f t="shared" ref="D719" si="356">SUM(D720:D723)</f>
        <v>0</v>
      </c>
      <c r="E719" s="199">
        <f t="shared" ref="E719" si="357">SUM(E720:E723)</f>
        <v>0</v>
      </c>
      <c r="F719" s="98">
        <f t="shared" ref="F719" si="358">SUM(F720:F723)</f>
        <v>0</v>
      </c>
      <c r="G719" s="98">
        <f t="shared" ref="G719" si="359">SUM(G720:G723)</f>
        <v>1000000</v>
      </c>
      <c r="H719" s="98">
        <f t="shared" ref="H719" si="360">SUM(H720:H723)</f>
        <v>1000000</v>
      </c>
      <c r="I719" s="98">
        <f t="shared" ref="I719" si="361">SUM(I720:I723)</f>
        <v>1000000</v>
      </c>
      <c r="J719" s="104">
        <f t="shared" ref="J719" si="362">SUM(J720:J723)</f>
        <v>1000000</v>
      </c>
      <c r="K719" s="104">
        <f t="shared" ref="K719" si="363">SUM(K720:K723)</f>
        <v>1000000</v>
      </c>
      <c r="L719" s="454" t="s">
        <v>199</v>
      </c>
      <c r="M719" s="258"/>
      <c r="N719" s="26"/>
    </row>
    <row r="720" spans="1:15" x14ac:dyDescent="0.25">
      <c r="A720" s="99" t="s">
        <v>8</v>
      </c>
      <c r="B720" s="106">
        <v>0</v>
      </c>
      <c r="C720" s="109">
        <v>0</v>
      </c>
      <c r="D720" s="228">
        <v>0</v>
      </c>
      <c r="E720" s="206">
        <v>0</v>
      </c>
      <c r="F720" s="109">
        <v>0</v>
      </c>
      <c r="G720" s="109">
        <v>0</v>
      </c>
      <c r="H720" s="109">
        <v>0</v>
      </c>
      <c r="I720" s="109">
        <v>0</v>
      </c>
      <c r="J720" s="106">
        <v>0</v>
      </c>
      <c r="K720" s="106">
        <v>0</v>
      </c>
      <c r="L720" s="4"/>
    </row>
    <row r="721" spans="1:13" x14ac:dyDescent="0.25">
      <c r="A721" s="99" t="s">
        <v>9</v>
      </c>
      <c r="B721" s="106">
        <v>0</v>
      </c>
      <c r="C721" s="109">
        <v>0</v>
      </c>
      <c r="D721" s="228">
        <v>0</v>
      </c>
      <c r="E721" s="206">
        <v>0</v>
      </c>
      <c r="F721" s="109">
        <v>0</v>
      </c>
      <c r="G721" s="109">
        <v>0</v>
      </c>
      <c r="H721" s="109">
        <v>0</v>
      </c>
      <c r="I721" s="109">
        <v>0</v>
      </c>
      <c r="J721" s="106">
        <v>0</v>
      </c>
      <c r="K721" s="106">
        <v>0</v>
      </c>
      <c r="L721" s="4"/>
    </row>
    <row r="722" spans="1:13" ht="25.5" x14ac:dyDescent="0.25">
      <c r="A722" s="99" t="s">
        <v>10</v>
      </c>
      <c r="B722" s="106">
        <v>0</v>
      </c>
      <c r="C722" s="109">
        <v>0</v>
      </c>
      <c r="D722" s="228">
        <v>0</v>
      </c>
      <c r="E722" s="206">
        <v>0</v>
      </c>
      <c r="F722" s="109">
        <v>0</v>
      </c>
      <c r="G722" s="109">
        <v>0</v>
      </c>
      <c r="H722" s="109">
        <v>0</v>
      </c>
      <c r="I722" s="109">
        <v>0</v>
      </c>
      <c r="J722" s="106">
        <v>0</v>
      </c>
      <c r="K722" s="106">
        <v>0</v>
      </c>
      <c r="L722" s="4"/>
    </row>
    <row r="723" spans="1:13" ht="25.5" x14ac:dyDescent="0.25">
      <c r="A723" s="101" t="s">
        <v>3</v>
      </c>
      <c r="B723" s="104">
        <f>SUM(B725:B726)</f>
        <v>0</v>
      </c>
      <c r="C723" s="98">
        <f t="shared" ref="C723:K723" si="364">SUM(C725:C726)</f>
        <v>0</v>
      </c>
      <c r="D723" s="217">
        <f t="shared" si="364"/>
        <v>0</v>
      </c>
      <c r="E723" s="199">
        <f t="shared" si="364"/>
        <v>0</v>
      </c>
      <c r="F723" s="98">
        <f t="shared" si="364"/>
        <v>0</v>
      </c>
      <c r="G723" s="98">
        <f t="shared" si="364"/>
        <v>1000000</v>
      </c>
      <c r="H723" s="98">
        <f t="shared" si="364"/>
        <v>1000000</v>
      </c>
      <c r="I723" s="98">
        <f t="shared" si="364"/>
        <v>1000000</v>
      </c>
      <c r="J723" s="104">
        <f t="shared" si="364"/>
        <v>1000000</v>
      </c>
      <c r="K723" s="104">
        <f t="shared" si="364"/>
        <v>1000000</v>
      </c>
      <c r="L723" s="4"/>
    </row>
    <row r="724" spans="1:13" x14ac:dyDescent="0.25">
      <c r="A724" s="99" t="s">
        <v>121</v>
      </c>
      <c r="B724" s="104"/>
      <c r="C724" s="98"/>
      <c r="D724" s="217"/>
      <c r="E724" s="199"/>
      <c r="F724" s="98"/>
      <c r="G724" s="98"/>
      <c r="H724" s="98"/>
      <c r="I724" s="98"/>
      <c r="J724" s="104"/>
      <c r="K724" s="105"/>
      <c r="L724" s="4"/>
    </row>
    <row r="725" spans="1:13" x14ac:dyDescent="0.25">
      <c r="A725" s="99" t="s">
        <v>6</v>
      </c>
      <c r="B725" s="106">
        <v>0</v>
      </c>
      <c r="C725" s="109">
        <v>0</v>
      </c>
      <c r="D725" s="228">
        <v>0</v>
      </c>
      <c r="E725" s="206">
        <v>0</v>
      </c>
      <c r="F725" s="109">
        <v>0</v>
      </c>
      <c r="G725" s="109">
        <v>0</v>
      </c>
      <c r="H725" s="109">
        <v>0</v>
      </c>
      <c r="I725" s="109">
        <v>0</v>
      </c>
      <c r="J725" s="106">
        <v>0</v>
      </c>
      <c r="K725" s="106">
        <v>0</v>
      </c>
      <c r="L725" s="4"/>
    </row>
    <row r="726" spans="1:13" ht="51" x14ac:dyDescent="0.25">
      <c r="A726" s="99" t="s">
        <v>13</v>
      </c>
      <c r="B726" s="106">
        <v>0</v>
      </c>
      <c r="C726" s="109">
        <v>0</v>
      </c>
      <c r="D726" s="228">
        <v>0</v>
      </c>
      <c r="E726" s="206">
        <v>0</v>
      </c>
      <c r="F726" s="109">
        <v>0</v>
      </c>
      <c r="G726" s="109">
        <v>1000000</v>
      </c>
      <c r="H726" s="109">
        <v>1000000</v>
      </c>
      <c r="I726" s="109">
        <v>1000000</v>
      </c>
      <c r="J726" s="109">
        <v>1000000</v>
      </c>
      <c r="K726" s="110">
        <v>1000000</v>
      </c>
      <c r="L726" s="4"/>
    </row>
    <row r="727" spans="1:13" x14ac:dyDescent="0.25">
      <c r="A727" s="2" t="s">
        <v>147</v>
      </c>
      <c r="B727" s="106"/>
      <c r="C727" s="109"/>
      <c r="D727" s="228"/>
      <c r="E727" s="206"/>
      <c r="F727" s="109"/>
      <c r="G727" s="109"/>
      <c r="H727" s="109"/>
      <c r="I727" s="109"/>
      <c r="J727" s="106"/>
      <c r="K727" s="107"/>
      <c r="L727" s="4"/>
    </row>
    <row r="728" spans="1:13" x14ac:dyDescent="0.25">
      <c r="A728" s="1" t="s">
        <v>148</v>
      </c>
      <c r="B728" s="106"/>
      <c r="C728" s="109"/>
      <c r="D728" s="228"/>
      <c r="E728" s="206"/>
      <c r="F728" s="109"/>
      <c r="G728" s="109"/>
      <c r="H728" s="109"/>
      <c r="I728" s="109"/>
      <c r="J728" s="106"/>
      <c r="K728" s="107"/>
      <c r="L728" s="4"/>
    </row>
    <row r="729" spans="1:13" x14ac:dyDescent="0.25">
      <c r="A729" s="1" t="s">
        <v>151</v>
      </c>
      <c r="B729" s="106"/>
      <c r="C729" s="109"/>
      <c r="D729" s="228"/>
      <c r="E729" s="206"/>
      <c r="F729" s="109"/>
      <c r="G729" s="109"/>
      <c r="H729" s="109"/>
      <c r="I729" s="109"/>
      <c r="J729" s="106"/>
      <c r="K729" s="107"/>
      <c r="L729" s="4"/>
    </row>
    <row r="730" spans="1:13" x14ac:dyDescent="0.25">
      <c r="A730" s="1" t="s">
        <v>149</v>
      </c>
      <c r="B730" s="106">
        <v>0</v>
      </c>
      <c r="C730" s="109">
        <v>0</v>
      </c>
      <c r="D730" s="228">
        <v>0</v>
      </c>
      <c r="E730" s="206">
        <v>0</v>
      </c>
      <c r="F730" s="109">
        <v>0</v>
      </c>
      <c r="G730" s="109">
        <v>0</v>
      </c>
      <c r="H730" s="109">
        <v>0</v>
      </c>
      <c r="I730" s="109">
        <v>0</v>
      </c>
      <c r="J730" s="106">
        <v>0</v>
      </c>
      <c r="K730" s="106">
        <v>0</v>
      </c>
      <c r="L730" s="4"/>
    </row>
    <row r="731" spans="1:13" ht="52.5" thickBot="1" x14ac:dyDescent="0.3">
      <c r="A731" s="181" t="s">
        <v>150</v>
      </c>
      <c r="B731" s="106">
        <v>0</v>
      </c>
      <c r="C731" s="109">
        <v>0</v>
      </c>
      <c r="D731" s="228">
        <v>0</v>
      </c>
      <c r="E731" s="206">
        <v>0</v>
      </c>
      <c r="F731" s="109">
        <v>0</v>
      </c>
      <c r="G731" s="109">
        <v>1000000</v>
      </c>
      <c r="H731" s="109">
        <v>1000000</v>
      </c>
      <c r="I731" s="109">
        <v>1000000</v>
      </c>
      <c r="J731" s="109">
        <v>1000000</v>
      </c>
      <c r="K731" s="110">
        <v>1000000</v>
      </c>
      <c r="L731" s="4"/>
    </row>
    <row r="732" spans="1:13" ht="15.75" customHeight="1" thickBot="1" x14ac:dyDescent="0.3">
      <c r="A732" s="541" t="s">
        <v>168</v>
      </c>
      <c r="B732" s="542"/>
      <c r="C732" s="542"/>
      <c r="D732" s="542"/>
      <c r="E732" s="542"/>
      <c r="F732" s="542"/>
      <c r="G732" s="542"/>
      <c r="H732" s="542"/>
      <c r="I732" s="542"/>
      <c r="J732" s="542"/>
      <c r="K732" s="542"/>
      <c r="L732" s="543"/>
    </row>
    <row r="733" spans="1:13" ht="15.75" customHeight="1" thickBot="1" x14ac:dyDescent="0.3">
      <c r="A733" s="483" t="s">
        <v>188</v>
      </c>
      <c r="B733" s="484"/>
      <c r="C733" s="484"/>
      <c r="D733" s="484"/>
      <c r="E733" s="484"/>
      <c r="F733" s="484"/>
      <c r="G733" s="484"/>
      <c r="H733" s="484"/>
      <c r="I733" s="484"/>
      <c r="J733" s="484"/>
      <c r="K733" s="484"/>
      <c r="L733" s="485"/>
    </row>
    <row r="734" spans="1:13" ht="204" x14ac:dyDescent="0.25">
      <c r="A734" s="3" t="s">
        <v>7</v>
      </c>
      <c r="B734" s="104">
        <f t="shared" ref="B734" si="365">SUM(B735:B738)</f>
        <v>2320165</v>
      </c>
      <c r="C734" s="104">
        <f t="shared" ref="C734" si="366">SUM(C735:C738)</f>
        <v>2235030</v>
      </c>
      <c r="D734" s="254">
        <f t="shared" ref="D734" si="367">SUM(D735:D738)</f>
        <v>817685</v>
      </c>
      <c r="E734" s="202">
        <f t="shared" ref="E734" si="368">SUM(E735:E738)</f>
        <v>261611</v>
      </c>
      <c r="F734" s="104">
        <f t="shared" ref="F734" si="369">SUM(F735:F738)</f>
        <v>658773</v>
      </c>
      <c r="G734" s="98">
        <f t="shared" ref="G734" si="370">SUM(G735:G738)</f>
        <v>4495261</v>
      </c>
      <c r="H734" s="104">
        <f t="shared" ref="H734" si="371">SUM(H735:H738)</f>
        <v>5476386</v>
      </c>
      <c r="I734" s="104">
        <f t="shared" ref="I734" si="372">SUM(I735:I738)</f>
        <v>6452854</v>
      </c>
      <c r="J734" s="104">
        <f t="shared" ref="J734" si="373">SUM(J735:J738)</f>
        <v>12419915</v>
      </c>
      <c r="K734" s="104">
        <f t="shared" ref="K734" si="374">SUM(K735:K738)</f>
        <v>12373809</v>
      </c>
      <c r="L734" s="72" t="s">
        <v>98</v>
      </c>
      <c r="M734" s="241"/>
    </row>
    <row r="735" spans="1:13" x14ac:dyDescent="0.25">
      <c r="A735" s="1" t="s">
        <v>8</v>
      </c>
      <c r="B735" s="106">
        <v>0</v>
      </c>
      <c r="C735" s="106">
        <v>0</v>
      </c>
      <c r="D735" s="228">
        <v>0</v>
      </c>
      <c r="E735" s="203">
        <v>0</v>
      </c>
      <c r="F735" s="106">
        <v>0</v>
      </c>
      <c r="G735" s="109">
        <v>0</v>
      </c>
      <c r="H735" s="106">
        <v>0</v>
      </c>
      <c r="I735" s="106">
        <v>0</v>
      </c>
      <c r="J735" s="106">
        <v>0</v>
      </c>
      <c r="K735" s="106">
        <v>0</v>
      </c>
      <c r="L735" s="4"/>
    </row>
    <row r="736" spans="1:13" x14ac:dyDescent="0.25">
      <c r="A736" s="1" t="s">
        <v>9</v>
      </c>
      <c r="B736" s="4"/>
      <c r="C736" s="44">
        <v>200000</v>
      </c>
      <c r="D736" s="416">
        <v>500000</v>
      </c>
      <c r="E736" s="194">
        <v>200000</v>
      </c>
      <c r="F736" s="44">
        <v>500000</v>
      </c>
      <c r="G736" s="95">
        <v>3000000</v>
      </c>
      <c r="H736" s="44">
        <v>3000000</v>
      </c>
      <c r="I736" s="44">
        <v>4000000</v>
      </c>
      <c r="J736" s="44">
        <v>6000000</v>
      </c>
      <c r="K736" s="44">
        <v>6000000</v>
      </c>
      <c r="L736" s="4"/>
    </row>
    <row r="737" spans="1:12" ht="25.5" x14ac:dyDescent="0.25">
      <c r="A737" s="1" t="s">
        <v>10</v>
      </c>
      <c r="B737" s="73">
        <v>0</v>
      </c>
      <c r="C737" s="106">
        <v>0</v>
      </c>
      <c r="D737" s="228">
        <v>0</v>
      </c>
      <c r="E737" s="203">
        <v>0</v>
      </c>
      <c r="F737" s="106">
        <v>0</v>
      </c>
      <c r="G737" s="109">
        <v>0</v>
      </c>
      <c r="H737" s="106">
        <v>0</v>
      </c>
      <c r="I737" s="106">
        <v>0</v>
      </c>
      <c r="J737" s="106">
        <v>0</v>
      </c>
      <c r="K737" s="106">
        <v>0</v>
      </c>
      <c r="L737" s="4"/>
    </row>
    <row r="738" spans="1:12" ht="25.5" x14ac:dyDescent="0.25">
      <c r="A738" s="2" t="s">
        <v>3</v>
      </c>
      <c r="B738" s="104">
        <f>SUM(B740:B741)</f>
        <v>2320165</v>
      </c>
      <c r="C738" s="104">
        <f t="shared" ref="C738:K738" si="375">SUM(C740:C741)</f>
        <v>2035030</v>
      </c>
      <c r="D738" s="217">
        <f t="shared" si="375"/>
        <v>317685</v>
      </c>
      <c r="E738" s="202">
        <f t="shared" si="375"/>
        <v>61611</v>
      </c>
      <c r="F738" s="104">
        <f t="shared" si="375"/>
        <v>158773</v>
      </c>
      <c r="G738" s="98">
        <f t="shared" si="375"/>
        <v>1495261</v>
      </c>
      <c r="H738" s="104">
        <f t="shared" si="375"/>
        <v>2476386</v>
      </c>
      <c r="I738" s="104">
        <f t="shared" si="375"/>
        <v>2452854</v>
      </c>
      <c r="J738" s="104">
        <f t="shared" si="375"/>
        <v>6419915</v>
      </c>
      <c r="K738" s="104">
        <f t="shared" si="375"/>
        <v>6373809</v>
      </c>
      <c r="L738" s="4"/>
    </row>
    <row r="739" spans="1:12" x14ac:dyDescent="0.25">
      <c r="A739" s="1" t="s">
        <v>121</v>
      </c>
      <c r="B739" s="104"/>
      <c r="C739" s="104"/>
      <c r="D739" s="217"/>
      <c r="E739" s="202"/>
      <c r="F739" s="104"/>
      <c r="G739" s="98"/>
      <c r="H739" s="104"/>
      <c r="I739" s="104"/>
      <c r="J739" s="104"/>
      <c r="K739" s="105"/>
      <c r="L739" s="4"/>
    </row>
    <row r="740" spans="1:12" ht="76.5" x14ac:dyDescent="0.25">
      <c r="A740" s="1" t="s">
        <v>6</v>
      </c>
      <c r="B740" s="44">
        <f>295800+348165</f>
        <v>643965</v>
      </c>
      <c r="C740" s="44">
        <f>255000+335030</f>
        <v>590030</v>
      </c>
      <c r="D740" s="416">
        <v>317685</v>
      </c>
      <c r="E740" s="194">
        <v>61611</v>
      </c>
      <c r="F740" s="44">
        <v>158773</v>
      </c>
      <c r="G740" s="95">
        <f>1000000+495261</f>
        <v>1495261</v>
      </c>
      <c r="H740" s="44">
        <f>2000000+476386</f>
        <v>2476386</v>
      </c>
      <c r="I740" s="44">
        <f>2000000+452854</f>
        <v>2452854</v>
      </c>
      <c r="J740" s="44">
        <f>6000000+419915</f>
        <v>6419915</v>
      </c>
      <c r="K740" s="46">
        <f>6000000+373809</f>
        <v>6373809</v>
      </c>
      <c r="L740" s="179" t="s">
        <v>154</v>
      </c>
    </row>
    <row r="741" spans="1:12" ht="51" x14ac:dyDescent="0.25">
      <c r="A741" s="1" t="s">
        <v>13</v>
      </c>
      <c r="B741" s="44">
        <v>1676200</v>
      </c>
      <c r="C741" s="44">
        <v>1445000</v>
      </c>
      <c r="D741" s="416">
        <v>0</v>
      </c>
      <c r="E741" s="203">
        <v>0</v>
      </c>
      <c r="F741" s="106">
        <v>0</v>
      </c>
      <c r="G741" s="109">
        <v>0</v>
      </c>
      <c r="H741" s="106">
        <v>0</v>
      </c>
      <c r="I741" s="106">
        <v>0</v>
      </c>
      <c r="J741" s="106">
        <v>0</v>
      </c>
      <c r="K741" s="106">
        <v>0</v>
      </c>
      <c r="L741" s="179"/>
    </row>
    <row r="742" spans="1:12" x14ac:dyDescent="0.25">
      <c r="A742" s="2" t="s">
        <v>147</v>
      </c>
      <c r="B742" s="106"/>
      <c r="C742" s="106"/>
      <c r="D742" s="228"/>
      <c r="E742" s="203"/>
      <c r="F742" s="106"/>
      <c r="G742" s="109"/>
      <c r="H742" s="106"/>
      <c r="I742" s="106"/>
      <c r="J742" s="106"/>
      <c r="K742" s="107"/>
      <c r="L742" s="179"/>
    </row>
    <row r="743" spans="1:12" x14ac:dyDescent="0.25">
      <c r="A743" s="1" t="s">
        <v>148</v>
      </c>
      <c r="B743" s="106"/>
      <c r="C743" s="106"/>
      <c r="D743" s="228"/>
      <c r="E743" s="203"/>
      <c r="F743" s="106"/>
      <c r="G743" s="109"/>
      <c r="H743" s="106"/>
      <c r="I743" s="106"/>
      <c r="J743" s="106"/>
      <c r="K743" s="107"/>
      <c r="L743" s="179"/>
    </row>
    <row r="744" spans="1:12" x14ac:dyDescent="0.25">
      <c r="A744" s="1" t="s">
        <v>151</v>
      </c>
      <c r="B744" s="106"/>
      <c r="C744" s="106"/>
      <c r="D744" s="228"/>
      <c r="E744" s="203"/>
      <c r="F744" s="106"/>
      <c r="G744" s="109"/>
      <c r="H744" s="106"/>
      <c r="I744" s="106"/>
      <c r="J744" s="106"/>
      <c r="K744" s="107"/>
      <c r="L744" s="179"/>
    </row>
    <row r="745" spans="1:12" x14ac:dyDescent="0.25">
      <c r="A745" s="1" t="s">
        <v>149</v>
      </c>
      <c r="B745" s="44">
        <f>295800+348165</f>
        <v>643965</v>
      </c>
      <c r="C745" s="44">
        <f>255000+335030</f>
        <v>590030</v>
      </c>
      <c r="D745" s="416">
        <v>317685</v>
      </c>
      <c r="E745" s="194">
        <v>61611</v>
      </c>
      <c r="F745" s="44">
        <v>158773</v>
      </c>
      <c r="G745" s="95">
        <f>1000000+495261</f>
        <v>1495261</v>
      </c>
      <c r="H745" s="44">
        <f>2000000+476386</f>
        <v>2476386</v>
      </c>
      <c r="I745" s="44">
        <f>2000000+452854</f>
        <v>2452854</v>
      </c>
      <c r="J745" s="44">
        <f>6000000+419915</f>
        <v>6419915</v>
      </c>
      <c r="K745" s="46">
        <f>6000000+373809</f>
        <v>6373809</v>
      </c>
      <c r="L745" s="179"/>
    </row>
    <row r="746" spans="1:12" ht="51" x14ac:dyDescent="0.25">
      <c r="A746" s="1" t="s">
        <v>150</v>
      </c>
      <c r="B746" s="44">
        <v>1676200</v>
      </c>
      <c r="C746" s="44">
        <v>1445000</v>
      </c>
      <c r="D746" s="228">
        <v>0</v>
      </c>
      <c r="E746" s="203">
        <v>0</v>
      </c>
      <c r="F746" s="106">
        <v>0</v>
      </c>
      <c r="G746" s="109">
        <v>0</v>
      </c>
      <c r="H746" s="106">
        <v>0</v>
      </c>
      <c r="I746" s="106">
        <v>0</v>
      </c>
      <c r="J746" s="106">
        <v>0</v>
      </c>
      <c r="K746" s="106">
        <v>0</v>
      </c>
      <c r="L746" s="179"/>
    </row>
    <row r="747" spans="1:12" ht="25.5" x14ac:dyDescent="0.25">
      <c r="A747" s="1" t="s">
        <v>152</v>
      </c>
      <c r="B747" s="44"/>
      <c r="C747" s="44"/>
      <c r="D747" s="265"/>
      <c r="E747" s="194"/>
      <c r="F747" s="44"/>
      <c r="G747" s="95"/>
      <c r="H747" s="44"/>
      <c r="I747" s="44"/>
      <c r="J747" s="44"/>
      <c r="K747" s="46"/>
      <c r="L747" s="179"/>
    </row>
    <row r="748" spans="1:12" x14ac:dyDescent="0.25">
      <c r="A748" s="1" t="s">
        <v>149</v>
      </c>
      <c r="B748" s="57">
        <v>0</v>
      </c>
      <c r="C748" s="57">
        <v>0</v>
      </c>
      <c r="D748" s="269">
        <v>0</v>
      </c>
      <c r="E748" s="195">
        <v>0</v>
      </c>
      <c r="F748" s="57">
        <v>0</v>
      </c>
      <c r="G748" s="268">
        <v>0</v>
      </c>
      <c r="H748" s="57">
        <v>0</v>
      </c>
      <c r="I748" s="57">
        <v>0</v>
      </c>
      <c r="J748" s="57">
        <v>0</v>
      </c>
      <c r="K748" s="57">
        <v>0</v>
      </c>
      <c r="L748" s="179"/>
    </row>
    <row r="749" spans="1:12" ht="51.75" thickBot="1" x14ac:dyDescent="0.3">
      <c r="A749" s="1" t="s">
        <v>150</v>
      </c>
      <c r="B749" s="57">
        <v>0</v>
      </c>
      <c r="C749" s="57">
        <v>0</v>
      </c>
      <c r="D749" s="269">
        <v>0</v>
      </c>
      <c r="E749" s="195">
        <v>0</v>
      </c>
      <c r="F749" s="57">
        <v>0</v>
      </c>
      <c r="G749" s="268">
        <v>0</v>
      </c>
      <c r="H749" s="57">
        <v>0</v>
      </c>
      <c r="I749" s="57">
        <v>0</v>
      </c>
      <c r="J749" s="57">
        <v>0</v>
      </c>
      <c r="K749" s="57">
        <v>0</v>
      </c>
      <c r="L749" s="179"/>
    </row>
    <row r="750" spans="1:12" ht="30" customHeight="1" thickBot="1" x14ac:dyDescent="0.3">
      <c r="A750" s="483" t="s">
        <v>169</v>
      </c>
      <c r="B750" s="484"/>
      <c r="C750" s="484"/>
      <c r="D750" s="484"/>
      <c r="E750" s="484"/>
      <c r="F750" s="484"/>
      <c r="G750" s="484"/>
      <c r="H750" s="484"/>
      <c r="I750" s="484"/>
      <c r="J750" s="484"/>
      <c r="K750" s="484"/>
      <c r="L750" s="485"/>
    </row>
    <row r="751" spans="1:12" ht="15.75" customHeight="1" x14ac:dyDescent="0.25">
      <c r="A751" s="3" t="s">
        <v>7</v>
      </c>
      <c r="B751" s="98">
        <f t="shared" ref="B751" si="376">SUM(B752:B755)</f>
        <v>0</v>
      </c>
      <c r="C751" s="98">
        <f t="shared" ref="C751" si="377">SUM(C752:C755)</f>
        <v>0</v>
      </c>
      <c r="D751" s="217">
        <f t="shared" ref="D751" si="378">SUM(D752:D755)</f>
        <v>0</v>
      </c>
      <c r="E751" s="369">
        <f t="shared" ref="E751" si="379">SUM(E752:E755)</f>
        <v>100000</v>
      </c>
      <c r="F751" s="370">
        <f t="shared" ref="F751" si="380">SUM(F752:F755)</f>
        <v>400000</v>
      </c>
      <c r="G751" s="370">
        <f t="shared" ref="G751" si="381">SUM(G752:G755)</f>
        <v>800000</v>
      </c>
      <c r="H751" s="370">
        <f t="shared" ref="H751" si="382">SUM(H752:H755)</f>
        <v>1000000</v>
      </c>
      <c r="I751" s="104">
        <f t="shared" ref="I751" si="383">SUM(I752:I755)</f>
        <v>1000000</v>
      </c>
      <c r="J751" s="104">
        <f t="shared" ref="J751" si="384">SUM(J752:J755)</f>
        <v>1500000</v>
      </c>
      <c r="K751" s="104">
        <f t="shared" ref="K751" si="385">SUM(K752:K755)</f>
        <v>1500000</v>
      </c>
      <c r="L751" s="71"/>
    </row>
    <row r="752" spans="1:12" x14ac:dyDescent="0.25">
      <c r="A752" s="1" t="s">
        <v>8</v>
      </c>
      <c r="B752" s="109">
        <v>0</v>
      </c>
      <c r="C752" s="109">
        <v>0</v>
      </c>
      <c r="D752" s="228">
        <v>0</v>
      </c>
      <c r="E752" s="372">
        <v>0</v>
      </c>
      <c r="F752" s="373">
        <v>0</v>
      </c>
      <c r="G752" s="373">
        <v>0</v>
      </c>
      <c r="H752" s="373">
        <v>0</v>
      </c>
      <c r="I752" s="106">
        <v>0</v>
      </c>
      <c r="J752" s="106">
        <v>0</v>
      </c>
      <c r="K752" s="106">
        <v>0</v>
      </c>
      <c r="L752" s="4"/>
    </row>
    <row r="753" spans="1:12" x14ac:dyDescent="0.25">
      <c r="A753" s="1" t="s">
        <v>9</v>
      </c>
      <c r="B753" s="109">
        <v>0</v>
      </c>
      <c r="C753" s="109">
        <v>0</v>
      </c>
      <c r="D753" s="228">
        <v>0</v>
      </c>
      <c r="E753" s="372">
        <v>0</v>
      </c>
      <c r="F753" s="373">
        <v>0</v>
      </c>
      <c r="G753" s="373">
        <v>0</v>
      </c>
      <c r="H753" s="373">
        <v>0</v>
      </c>
      <c r="I753" s="106">
        <v>0</v>
      </c>
      <c r="J753" s="106">
        <v>0</v>
      </c>
      <c r="K753" s="106">
        <v>0</v>
      </c>
      <c r="L753" s="4"/>
    </row>
    <row r="754" spans="1:12" ht="25.5" x14ac:dyDescent="0.25">
      <c r="A754" s="1" t="s">
        <v>10</v>
      </c>
      <c r="B754" s="109">
        <v>0</v>
      </c>
      <c r="C754" s="109">
        <v>0</v>
      </c>
      <c r="D754" s="228">
        <v>0</v>
      </c>
      <c r="E754" s="372">
        <v>0</v>
      </c>
      <c r="F754" s="373">
        <v>0</v>
      </c>
      <c r="G754" s="373">
        <v>0</v>
      </c>
      <c r="H754" s="373">
        <v>0</v>
      </c>
      <c r="I754" s="106">
        <v>0</v>
      </c>
      <c r="J754" s="106">
        <v>0</v>
      </c>
      <c r="K754" s="106">
        <v>0</v>
      </c>
      <c r="L754" s="4"/>
    </row>
    <row r="755" spans="1:12" ht="25.5" x14ac:dyDescent="0.25">
      <c r="A755" s="2" t="s">
        <v>3</v>
      </c>
      <c r="B755" s="98">
        <f>SUM(B757:B758)</f>
        <v>0</v>
      </c>
      <c r="C755" s="98">
        <f t="shared" ref="C755:K755" si="386">SUM(C757:C758)</f>
        <v>0</v>
      </c>
      <c r="D755" s="217">
        <f t="shared" si="386"/>
        <v>0</v>
      </c>
      <c r="E755" s="369">
        <f t="shared" si="386"/>
        <v>100000</v>
      </c>
      <c r="F755" s="370">
        <f t="shared" si="386"/>
        <v>400000</v>
      </c>
      <c r="G755" s="370">
        <f t="shared" si="386"/>
        <v>800000</v>
      </c>
      <c r="H755" s="370">
        <f t="shared" si="386"/>
        <v>1000000</v>
      </c>
      <c r="I755" s="104">
        <f t="shared" si="386"/>
        <v>1000000</v>
      </c>
      <c r="J755" s="104">
        <f t="shared" si="386"/>
        <v>1500000</v>
      </c>
      <c r="K755" s="104">
        <f t="shared" si="386"/>
        <v>1500000</v>
      </c>
      <c r="L755" s="4"/>
    </row>
    <row r="756" spans="1:12" x14ac:dyDescent="0.25">
      <c r="A756" s="1" t="s">
        <v>121</v>
      </c>
      <c r="B756" s="98"/>
      <c r="C756" s="98"/>
      <c r="D756" s="217"/>
      <c r="E756" s="369"/>
      <c r="F756" s="370"/>
      <c r="G756" s="370"/>
      <c r="H756" s="370"/>
      <c r="I756" s="104"/>
      <c r="J756" s="104"/>
      <c r="K756" s="105"/>
      <c r="L756" s="4"/>
    </row>
    <row r="757" spans="1:12" x14ac:dyDescent="0.25">
      <c r="A757" s="1" t="s">
        <v>6</v>
      </c>
      <c r="B757" s="95">
        <v>0</v>
      </c>
      <c r="C757" s="95">
        <v>0</v>
      </c>
      <c r="D757" s="458">
        <v>0</v>
      </c>
      <c r="E757" s="374">
        <v>100000</v>
      </c>
      <c r="F757" s="375">
        <v>400000</v>
      </c>
      <c r="G757" s="375">
        <v>800000</v>
      </c>
      <c r="H757" s="375">
        <v>1000000</v>
      </c>
      <c r="I757" s="44">
        <v>1000000</v>
      </c>
      <c r="J757" s="44">
        <v>1500000</v>
      </c>
      <c r="K757" s="46">
        <v>1500000</v>
      </c>
      <c r="L757" s="4"/>
    </row>
    <row r="758" spans="1:12" ht="51" x14ac:dyDescent="0.25">
      <c r="A758" s="1" t="s">
        <v>13</v>
      </c>
      <c r="B758" s="109">
        <v>0</v>
      </c>
      <c r="C758" s="109">
        <v>0</v>
      </c>
      <c r="D758" s="228">
        <v>0</v>
      </c>
      <c r="E758" s="372">
        <v>0</v>
      </c>
      <c r="F758" s="373">
        <v>0</v>
      </c>
      <c r="G758" s="373">
        <v>0</v>
      </c>
      <c r="H758" s="373">
        <v>0</v>
      </c>
      <c r="I758" s="106">
        <v>0</v>
      </c>
      <c r="J758" s="106">
        <v>0</v>
      </c>
      <c r="K758" s="106">
        <v>0</v>
      </c>
      <c r="L758" s="4"/>
    </row>
    <row r="759" spans="1:12" x14ac:dyDescent="0.25">
      <c r="A759" s="2" t="s">
        <v>147</v>
      </c>
      <c r="B759" s="109"/>
      <c r="C759" s="109"/>
      <c r="D759" s="228"/>
      <c r="E759" s="372"/>
      <c r="F759" s="373"/>
      <c r="G759" s="373"/>
      <c r="H759" s="373"/>
      <c r="I759" s="106"/>
      <c r="J759" s="106"/>
      <c r="K759" s="107"/>
      <c r="L759" s="4"/>
    </row>
    <row r="760" spans="1:12" x14ac:dyDescent="0.25">
      <c r="A760" s="1" t="s">
        <v>148</v>
      </c>
      <c r="B760" s="109"/>
      <c r="C760" s="109"/>
      <c r="D760" s="228"/>
      <c r="E760" s="372"/>
      <c r="F760" s="373"/>
      <c r="G760" s="373"/>
      <c r="H760" s="373"/>
      <c r="I760" s="106"/>
      <c r="J760" s="106"/>
      <c r="K760" s="107"/>
      <c r="L760" s="4"/>
    </row>
    <row r="761" spans="1:12" x14ac:dyDescent="0.25">
      <c r="A761" s="1" t="s">
        <v>151</v>
      </c>
      <c r="B761" s="109"/>
      <c r="C761" s="109"/>
      <c r="D761" s="228"/>
      <c r="E761" s="372"/>
      <c r="F761" s="373"/>
      <c r="G761" s="373"/>
      <c r="H761" s="373"/>
      <c r="I761" s="106"/>
      <c r="J761" s="106"/>
      <c r="K761" s="107"/>
      <c r="L761" s="4"/>
    </row>
    <row r="762" spans="1:12" x14ac:dyDescent="0.25">
      <c r="A762" s="1" t="s">
        <v>149</v>
      </c>
      <c r="B762" s="95">
        <v>0</v>
      </c>
      <c r="C762" s="95">
        <v>0</v>
      </c>
      <c r="D762" s="228">
        <v>0</v>
      </c>
      <c r="E762" s="374">
        <v>100000</v>
      </c>
      <c r="F762" s="375">
        <v>400000</v>
      </c>
      <c r="G762" s="375">
        <v>800000</v>
      </c>
      <c r="H762" s="375">
        <v>1000000</v>
      </c>
      <c r="I762" s="44">
        <v>1000000</v>
      </c>
      <c r="J762" s="44">
        <v>1500000</v>
      </c>
      <c r="K762" s="46">
        <v>1500000</v>
      </c>
      <c r="L762" s="4"/>
    </row>
    <row r="763" spans="1:12" ht="51.75" thickBot="1" x14ac:dyDescent="0.3">
      <c r="A763" s="144" t="s">
        <v>150</v>
      </c>
      <c r="B763" s="246">
        <v>0</v>
      </c>
      <c r="C763" s="246">
        <v>0</v>
      </c>
      <c r="D763" s="247">
        <v>0</v>
      </c>
      <c r="E763" s="385">
        <v>0</v>
      </c>
      <c r="F763" s="384">
        <v>0</v>
      </c>
      <c r="G763" s="384">
        <v>0</v>
      </c>
      <c r="H763" s="384">
        <v>0</v>
      </c>
      <c r="I763" s="147">
        <v>0</v>
      </c>
      <c r="J763" s="147">
        <v>0</v>
      </c>
      <c r="K763" s="147">
        <v>0</v>
      </c>
      <c r="L763" s="151"/>
    </row>
    <row r="764" spans="1:12" ht="15.75" thickBot="1" x14ac:dyDescent="0.3">
      <c r="A764" s="483" t="s">
        <v>170</v>
      </c>
      <c r="B764" s="484"/>
      <c r="C764" s="484"/>
      <c r="D764" s="484"/>
      <c r="E764" s="484"/>
      <c r="F764" s="484"/>
      <c r="G764" s="484"/>
      <c r="H764" s="484"/>
      <c r="I764" s="484"/>
      <c r="J764" s="484"/>
      <c r="K764" s="484"/>
      <c r="L764" s="485"/>
    </row>
    <row r="765" spans="1:12" ht="18" customHeight="1" x14ac:dyDescent="0.25">
      <c r="A765" s="3" t="s">
        <v>7</v>
      </c>
      <c r="B765" s="104">
        <f t="shared" ref="B765" si="387">SUM(B766:B769)</f>
        <v>0</v>
      </c>
      <c r="C765" s="370">
        <f t="shared" ref="C765" si="388">SUM(C766:C769)</f>
        <v>0</v>
      </c>
      <c r="D765" s="393">
        <f t="shared" ref="D765" si="389">SUM(D766:D769)</f>
        <v>0</v>
      </c>
      <c r="E765" s="369">
        <f t="shared" ref="E765" si="390">SUM(E766:E769)</f>
        <v>0</v>
      </c>
      <c r="F765" s="370">
        <f t="shared" ref="F765" si="391">SUM(F766:F769)</f>
        <v>8000000</v>
      </c>
      <c r="G765" s="370">
        <f t="shared" ref="G765" si="392">SUM(G766:G769)</f>
        <v>12000000</v>
      </c>
      <c r="H765" s="370">
        <f t="shared" ref="H765" si="393">SUM(H766:H769)</f>
        <v>12000000</v>
      </c>
      <c r="I765" s="104">
        <f t="shared" ref="I765" si="394">SUM(I766:I769)</f>
        <v>20000</v>
      </c>
      <c r="J765" s="104">
        <f t="shared" ref="J765" si="395">SUM(J766:J769)</f>
        <v>20000</v>
      </c>
      <c r="K765" s="104">
        <f t="shared" ref="K765" si="396">SUM(K766:K769)</f>
        <v>20000</v>
      </c>
      <c r="L765" s="71"/>
    </row>
    <row r="766" spans="1:12" x14ac:dyDescent="0.25">
      <c r="A766" s="1" t="s">
        <v>8</v>
      </c>
      <c r="B766" s="106">
        <v>0</v>
      </c>
      <c r="C766" s="373">
        <v>0</v>
      </c>
      <c r="D766" s="371">
        <v>0</v>
      </c>
      <c r="E766" s="372">
        <v>0</v>
      </c>
      <c r="F766" s="373">
        <v>0</v>
      </c>
      <c r="G766" s="373">
        <v>0</v>
      </c>
      <c r="H766" s="373">
        <v>0</v>
      </c>
      <c r="I766" s="106">
        <v>0</v>
      </c>
      <c r="J766" s="106">
        <v>0</v>
      </c>
      <c r="K766" s="106">
        <v>0</v>
      </c>
      <c r="L766" s="4"/>
    </row>
    <row r="767" spans="1:12" x14ac:dyDescent="0.25">
      <c r="A767" s="1" t="s">
        <v>9</v>
      </c>
      <c r="B767" s="106">
        <v>0</v>
      </c>
      <c r="C767" s="373">
        <v>0</v>
      </c>
      <c r="D767" s="371">
        <v>0</v>
      </c>
      <c r="E767" s="372">
        <v>0</v>
      </c>
      <c r="F767" s="373">
        <v>0</v>
      </c>
      <c r="G767" s="373">
        <v>0</v>
      </c>
      <c r="H767" s="373">
        <v>0</v>
      </c>
      <c r="I767" s="106">
        <v>0</v>
      </c>
      <c r="J767" s="106">
        <v>0</v>
      </c>
      <c r="K767" s="106">
        <v>0</v>
      </c>
      <c r="L767" s="4"/>
    </row>
    <row r="768" spans="1:12" ht="25.5" x14ac:dyDescent="0.25">
      <c r="A768" s="1" t="s">
        <v>10</v>
      </c>
      <c r="B768" s="106">
        <v>0</v>
      </c>
      <c r="C768" s="373">
        <v>0</v>
      </c>
      <c r="D768" s="394">
        <v>0</v>
      </c>
      <c r="E768" s="392">
        <v>0</v>
      </c>
      <c r="F768" s="373">
        <v>0</v>
      </c>
      <c r="G768" s="373">
        <v>0</v>
      </c>
      <c r="H768" s="373">
        <v>0</v>
      </c>
      <c r="I768" s="106">
        <v>0</v>
      </c>
      <c r="J768" s="106">
        <v>0</v>
      </c>
      <c r="K768" s="106">
        <v>0</v>
      </c>
      <c r="L768" s="4"/>
    </row>
    <row r="769" spans="1:14" ht="25.5" x14ac:dyDescent="0.25">
      <c r="A769" s="2" t="s">
        <v>3</v>
      </c>
      <c r="B769" s="104">
        <f>SUM(B771:B772)</f>
        <v>0</v>
      </c>
      <c r="C769" s="370">
        <f t="shared" ref="C769:K769" si="397">SUM(C771:C772)</f>
        <v>0</v>
      </c>
      <c r="D769" s="395">
        <f t="shared" si="397"/>
        <v>0</v>
      </c>
      <c r="E769" s="369">
        <f t="shared" si="397"/>
        <v>0</v>
      </c>
      <c r="F769" s="370">
        <f t="shared" si="397"/>
        <v>8000000</v>
      </c>
      <c r="G769" s="370">
        <f t="shared" si="397"/>
        <v>12000000</v>
      </c>
      <c r="H769" s="370">
        <f t="shared" si="397"/>
        <v>12000000</v>
      </c>
      <c r="I769" s="104">
        <f t="shared" si="397"/>
        <v>20000</v>
      </c>
      <c r="J769" s="104">
        <f t="shared" si="397"/>
        <v>20000</v>
      </c>
      <c r="K769" s="104">
        <f t="shared" si="397"/>
        <v>20000</v>
      </c>
      <c r="L769" s="4"/>
    </row>
    <row r="770" spans="1:14" x14ac:dyDescent="0.25">
      <c r="A770" s="1" t="s">
        <v>121</v>
      </c>
      <c r="B770" s="104"/>
      <c r="C770" s="370"/>
      <c r="D770" s="395"/>
      <c r="E770" s="369"/>
      <c r="F770" s="370"/>
      <c r="G770" s="370"/>
      <c r="H770" s="370"/>
      <c r="I770" s="104"/>
      <c r="J770" s="104"/>
      <c r="K770" s="105"/>
      <c r="L770" s="4"/>
    </row>
    <row r="771" spans="1:14" x14ac:dyDescent="0.25">
      <c r="A771" s="1" t="s">
        <v>6</v>
      </c>
      <c r="B771" s="106">
        <v>0</v>
      </c>
      <c r="C771" s="375">
        <v>0</v>
      </c>
      <c r="D771" s="396">
        <v>0</v>
      </c>
      <c r="E771" s="372">
        <v>0</v>
      </c>
      <c r="F771" s="386">
        <v>8000000</v>
      </c>
      <c r="G771" s="386">
        <v>12000000</v>
      </c>
      <c r="H771" s="375">
        <v>12000000</v>
      </c>
      <c r="I771" s="44">
        <v>20000</v>
      </c>
      <c r="J771" s="44">
        <v>20000</v>
      </c>
      <c r="K771" s="44">
        <v>20000</v>
      </c>
      <c r="L771" s="4"/>
    </row>
    <row r="772" spans="1:14" ht="51" x14ac:dyDescent="0.25">
      <c r="A772" s="144" t="s">
        <v>13</v>
      </c>
      <c r="B772" s="106">
        <v>0</v>
      </c>
      <c r="C772" s="373">
        <v>0</v>
      </c>
      <c r="D772" s="394">
        <v>0</v>
      </c>
      <c r="E772" s="372">
        <v>0</v>
      </c>
      <c r="F772" s="373">
        <v>0</v>
      </c>
      <c r="G772" s="373">
        <v>0</v>
      </c>
      <c r="H772" s="373">
        <v>0</v>
      </c>
      <c r="I772" s="106">
        <v>0</v>
      </c>
      <c r="J772" s="106">
        <v>0</v>
      </c>
      <c r="K772" s="106">
        <v>0</v>
      </c>
      <c r="L772" s="151"/>
    </row>
    <row r="773" spans="1:14" x14ac:dyDescent="0.25">
      <c r="A773" s="2" t="s">
        <v>147</v>
      </c>
      <c r="B773" s="106"/>
      <c r="C773" s="373"/>
      <c r="D773" s="371"/>
      <c r="E773" s="372"/>
      <c r="F773" s="373"/>
      <c r="G773" s="373"/>
      <c r="H773" s="373"/>
      <c r="I773" s="106"/>
      <c r="J773" s="106"/>
      <c r="K773" s="107"/>
      <c r="L773" s="151"/>
    </row>
    <row r="774" spans="1:14" x14ac:dyDescent="0.25">
      <c r="A774" s="1" t="s">
        <v>148</v>
      </c>
      <c r="B774" s="106"/>
      <c r="C774" s="373"/>
      <c r="D774" s="371"/>
      <c r="E774" s="372"/>
      <c r="F774" s="373"/>
      <c r="G774" s="373"/>
      <c r="H774" s="373"/>
      <c r="I774" s="106"/>
      <c r="J774" s="106"/>
      <c r="K774" s="107"/>
      <c r="L774" s="151"/>
    </row>
    <row r="775" spans="1:14" x14ac:dyDescent="0.25">
      <c r="A775" s="1" t="s">
        <v>151</v>
      </c>
      <c r="B775" s="106"/>
      <c r="C775" s="373"/>
      <c r="D775" s="371"/>
      <c r="E775" s="372"/>
      <c r="F775" s="373"/>
      <c r="G775" s="373"/>
      <c r="H775" s="373"/>
      <c r="I775" s="106"/>
      <c r="J775" s="106"/>
      <c r="K775" s="107"/>
      <c r="L775" s="151"/>
    </row>
    <row r="776" spans="1:14" x14ac:dyDescent="0.25">
      <c r="A776" s="1" t="s">
        <v>149</v>
      </c>
      <c r="B776" s="106">
        <v>0</v>
      </c>
      <c r="C776" s="375">
        <v>0</v>
      </c>
      <c r="D776" s="371">
        <v>0</v>
      </c>
      <c r="E776" s="372">
        <v>0</v>
      </c>
      <c r="F776" s="386">
        <v>8000000</v>
      </c>
      <c r="G776" s="386">
        <v>12000000</v>
      </c>
      <c r="H776" s="375">
        <v>12000000</v>
      </c>
      <c r="I776" s="44">
        <v>20000</v>
      </c>
      <c r="J776" s="44">
        <v>20000</v>
      </c>
      <c r="K776" s="44">
        <v>20000</v>
      </c>
      <c r="L776" s="151"/>
    </row>
    <row r="777" spans="1:14" ht="51" x14ac:dyDescent="0.25">
      <c r="A777" s="1" t="s">
        <v>150</v>
      </c>
      <c r="B777" s="106">
        <v>0</v>
      </c>
      <c r="C777" s="373">
        <v>0</v>
      </c>
      <c r="D777" s="371">
        <v>0</v>
      </c>
      <c r="E777" s="372">
        <v>0</v>
      </c>
      <c r="F777" s="373">
        <v>0</v>
      </c>
      <c r="G777" s="373">
        <v>0</v>
      </c>
      <c r="H777" s="373">
        <v>0</v>
      </c>
      <c r="I777" s="106">
        <v>0</v>
      </c>
      <c r="J777" s="106">
        <v>0</v>
      </c>
      <c r="K777" s="106">
        <v>0</v>
      </c>
      <c r="L777" s="151"/>
    </row>
    <row r="778" spans="1:14" ht="158.25" customHeight="1" x14ac:dyDescent="0.25">
      <c r="A778" s="1" t="s">
        <v>152</v>
      </c>
      <c r="B778" s="149"/>
      <c r="C778" s="387"/>
      <c r="D778" s="388"/>
      <c r="E778" s="389"/>
      <c r="F778" s="390"/>
      <c r="G778" s="386"/>
      <c r="H778" s="387"/>
      <c r="I778" s="149"/>
      <c r="J778" s="149"/>
      <c r="K778" s="149"/>
      <c r="L778" s="182" t="s">
        <v>187</v>
      </c>
    </row>
    <row r="779" spans="1:14" x14ac:dyDescent="0.25">
      <c r="A779" s="1" t="s">
        <v>149</v>
      </c>
      <c r="B779" s="149"/>
      <c r="C779" s="387"/>
      <c r="D779" s="388"/>
      <c r="E779" s="389"/>
      <c r="F779" s="390"/>
      <c r="G779" s="386"/>
      <c r="H779" s="387"/>
      <c r="I779" s="149"/>
      <c r="J779" s="149"/>
      <c r="K779" s="149"/>
      <c r="L779" s="151"/>
    </row>
    <row r="780" spans="1:14" ht="51.75" thickBot="1" x14ac:dyDescent="0.3">
      <c r="A780" s="1" t="s">
        <v>150</v>
      </c>
      <c r="B780" s="149"/>
      <c r="C780" s="387"/>
      <c r="D780" s="388"/>
      <c r="E780" s="389"/>
      <c r="F780" s="390"/>
      <c r="G780" s="386"/>
      <c r="H780" s="387"/>
      <c r="I780" s="149"/>
      <c r="J780" s="149"/>
      <c r="K780" s="149"/>
      <c r="L780" s="151"/>
    </row>
    <row r="781" spans="1:14" ht="31.5" customHeight="1" thickBot="1" x14ac:dyDescent="0.3">
      <c r="A781" s="483" t="s">
        <v>171</v>
      </c>
      <c r="B781" s="484"/>
      <c r="C781" s="484"/>
      <c r="D781" s="484"/>
      <c r="E781" s="484"/>
      <c r="F781" s="484"/>
      <c r="G781" s="552"/>
      <c r="H781" s="484"/>
      <c r="I781" s="484"/>
      <c r="J781" s="484"/>
      <c r="K781" s="484"/>
      <c r="L781" s="485"/>
      <c r="N781" s="26"/>
    </row>
    <row r="782" spans="1:14" ht="15.75" customHeight="1" x14ac:dyDescent="0.25">
      <c r="A782" s="36" t="s">
        <v>7</v>
      </c>
      <c r="B782" s="104">
        <f t="shared" ref="B782" si="398">SUM(B783:B786)</f>
        <v>0</v>
      </c>
      <c r="C782" s="98">
        <f t="shared" ref="C782" si="399">SUM(C783:C786)</f>
        <v>0</v>
      </c>
      <c r="D782" s="217">
        <f t="shared" ref="D782" si="400">SUM(D783:D786)</f>
        <v>0</v>
      </c>
      <c r="E782" s="199">
        <f t="shared" ref="E782" si="401">SUM(E783:E786)</f>
        <v>0</v>
      </c>
      <c r="F782" s="98">
        <f t="shared" ref="F782" si="402">SUM(F783:F786)</f>
        <v>0</v>
      </c>
      <c r="G782" s="98">
        <f t="shared" ref="G782" si="403">SUM(G783:G786)</f>
        <v>0</v>
      </c>
      <c r="H782" s="98">
        <f t="shared" ref="H782" si="404">SUM(H783:H786)</f>
        <v>0</v>
      </c>
      <c r="I782" s="104">
        <f t="shared" ref="I782" si="405">SUM(I783:I786)</f>
        <v>0</v>
      </c>
      <c r="J782" s="104">
        <f t="shared" ref="J782" si="406">SUM(J783:J786)</f>
        <v>100000</v>
      </c>
      <c r="K782" s="104">
        <f t="shared" ref="K782" si="407">SUM(K783:K786)</f>
        <v>0</v>
      </c>
      <c r="L782" s="479" t="s">
        <v>100</v>
      </c>
    </row>
    <row r="783" spans="1:14" x14ac:dyDescent="0.25">
      <c r="A783" s="1" t="s">
        <v>8</v>
      </c>
      <c r="B783" s="106">
        <v>0</v>
      </c>
      <c r="C783" s="109">
        <v>0</v>
      </c>
      <c r="D783" s="228">
        <v>0</v>
      </c>
      <c r="E783" s="206">
        <v>0</v>
      </c>
      <c r="F783" s="109">
        <v>0</v>
      </c>
      <c r="G783" s="109">
        <v>0</v>
      </c>
      <c r="H783" s="109">
        <v>0</v>
      </c>
      <c r="I783" s="106">
        <v>0</v>
      </c>
      <c r="J783" s="106">
        <v>0</v>
      </c>
      <c r="K783" s="106">
        <v>0</v>
      </c>
      <c r="L783" s="480"/>
    </row>
    <row r="784" spans="1:14" x14ac:dyDescent="0.25">
      <c r="A784" s="1" t="s">
        <v>9</v>
      </c>
      <c r="B784" s="106">
        <v>0</v>
      </c>
      <c r="C784" s="109">
        <v>0</v>
      </c>
      <c r="D784" s="228">
        <v>0</v>
      </c>
      <c r="E784" s="206">
        <v>0</v>
      </c>
      <c r="F784" s="109">
        <v>0</v>
      </c>
      <c r="G784" s="109">
        <v>0</v>
      </c>
      <c r="H784" s="109">
        <v>0</v>
      </c>
      <c r="I784" s="106">
        <v>0</v>
      </c>
      <c r="J784" s="106">
        <v>0</v>
      </c>
      <c r="K784" s="106">
        <v>0</v>
      </c>
      <c r="L784" s="480"/>
    </row>
    <row r="785" spans="1:12" ht="25.5" x14ac:dyDescent="0.25">
      <c r="A785" s="1" t="s">
        <v>10</v>
      </c>
      <c r="B785" s="106">
        <v>0</v>
      </c>
      <c r="C785" s="109">
        <v>0</v>
      </c>
      <c r="D785" s="228">
        <v>0</v>
      </c>
      <c r="E785" s="206">
        <v>0</v>
      </c>
      <c r="F785" s="109">
        <v>0</v>
      </c>
      <c r="G785" s="109">
        <v>0</v>
      </c>
      <c r="H785" s="109">
        <v>0</v>
      </c>
      <c r="I785" s="106">
        <v>0</v>
      </c>
      <c r="J785" s="106">
        <v>0</v>
      </c>
      <c r="K785" s="106">
        <v>0</v>
      </c>
      <c r="L785" s="480"/>
    </row>
    <row r="786" spans="1:12" ht="25.5" x14ac:dyDescent="0.25">
      <c r="A786" s="2" t="s">
        <v>3</v>
      </c>
      <c r="B786" s="104">
        <f>SUM(B788:B789)</f>
        <v>0</v>
      </c>
      <c r="C786" s="98">
        <f t="shared" ref="C786:K786" si="408">SUM(C788:C789)</f>
        <v>0</v>
      </c>
      <c r="D786" s="217">
        <f t="shared" si="408"/>
        <v>0</v>
      </c>
      <c r="E786" s="199">
        <f t="shared" si="408"/>
        <v>0</v>
      </c>
      <c r="F786" s="98">
        <f t="shared" si="408"/>
        <v>0</v>
      </c>
      <c r="G786" s="98">
        <f t="shared" si="408"/>
        <v>0</v>
      </c>
      <c r="H786" s="98">
        <f t="shared" si="408"/>
        <v>0</v>
      </c>
      <c r="I786" s="104">
        <f t="shared" si="408"/>
        <v>0</v>
      </c>
      <c r="J786" s="104">
        <f t="shared" si="408"/>
        <v>100000</v>
      </c>
      <c r="K786" s="104">
        <f t="shared" si="408"/>
        <v>0</v>
      </c>
      <c r="L786" s="480"/>
    </row>
    <row r="787" spans="1:12" x14ac:dyDescent="0.25">
      <c r="A787" s="1" t="s">
        <v>121</v>
      </c>
      <c r="B787" s="104"/>
      <c r="C787" s="98"/>
      <c r="D787" s="217"/>
      <c r="E787" s="199"/>
      <c r="F787" s="98"/>
      <c r="G787" s="98"/>
      <c r="H787" s="98"/>
      <c r="I787" s="104"/>
      <c r="J787" s="104"/>
      <c r="K787" s="105"/>
      <c r="L787" s="480"/>
    </row>
    <row r="788" spans="1:12" x14ac:dyDescent="0.25">
      <c r="A788" s="1" t="s">
        <v>6</v>
      </c>
      <c r="B788" s="106">
        <v>0</v>
      </c>
      <c r="C788" s="109">
        <v>0</v>
      </c>
      <c r="D788" s="228">
        <v>0</v>
      </c>
      <c r="E788" s="206">
        <v>0</v>
      </c>
      <c r="F788" s="109">
        <v>0</v>
      </c>
      <c r="G788" s="109">
        <v>0</v>
      </c>
      <c r="H788" s="109">
        <v>0</v>
      </c>
      <c r="I788" s="106">
        <v>0</v>
      </c>
      <c r="J788" s="44">
        <v>100000</v>
      </c>
      <c r="K788" s="106">
        <v>0</v>
      </c>
      <c r="L788" s="480"/>
    </row>
    <row r="789" spans="1:12" ht="51" x14ac:dyDescent="0.25">
      <c r="A789" s="1" t="s">
        <v>13</v>
      </c>
      <c r="B789" s="106">
        <v>0</v>
      </c>
      <c r="C789" s="109">
        <v>0</v>
      </c>
      <c r="D789" s="228">
        <v>0</v>
      </c>
      <c r="E789" s="206">
        <v>0</v>
      </c>
      <c r="F789" s="109">
        <v>0</v>
      </c>
      <c r="G789" s="109">
        <v>0</v>
      </c>
      <c r="H789" s="109">
        <v>0</v>
      </c>
      <c r="I789" s="106">
        <v>0</v>
      </c>
      <c r="J789" s="106">
        <v>0</v>
      </c>
      <c r="K789" s="106">
        <v>0</v>
      </c>
      <c r="L789" s="480"/>
    </row>
    <row r="790" spans="1:12" x14ac:dyDescent="0.25">
      <c r="A790" s="2" t="s">
        <v>147</v>
      </c>
      <c r="B790" s="106"/>
      <c r="C790" s="109"/>
      <c r="D790" s="228"/>
      <c r="E790" s="206"/>
      <c r="F790" s="109"/>
      <c r="G790" s="109"/>
      <c r="H790" s="109"/>
      <c r="I790" s="106"/>
      <c r="J790" s="106"/>
      <c r="K790" s="107"/>
      <c r="L790" s="480"/>
    </row>
    <row r="791" spans="1:12" x14ac:dyDescent="0.25">
      <c r="A791" s="1" t="s">
        <v>148</v>
      </c>
      <c r="B791" s="106"/>
      <c r="C791" s="109"/>
      <c r="D791" s="228"/>
      <c r="E791" s="206"/>
      <c r="F791" s="109"/>
      <c r="G791" s="109"/>
      <c r="H791" s="109"/>
      <c r="I791" s="106"/>
      <c r="J791" s="106"/>
      <c r="K791" s="107"/>
      <c r="L791" s="480"/>
    </row>
    <row r="792" spans="1:12" x14ac:dyDescent="0.25">
      <c r="A792" s="1" t="s">
        <v>151</v>
      </c>
      <c r="B792" s="106"/>
      <c r="C792" s="109"/>
      <c r="D792" s="228"/>
      <c r="E792" s="206"/>
      <c r="F792" s="109"/>
      <c r="G792" s="109"/>
      <c r="H792" s="109"/>
      <c r="I792" s="106"/>
      <c r="J792" s="106"/>
      <c r="K792" s="107"/>
      <c r="L792" s="480"/>
    </row>
    <row r="793" spans="1:12" x14ac:dyDescent="0.25">
      <c r="A793" s="1" t="s">
        <v>149</v>
      </c>
      <c r="B793" s="106">
        <v>0</v>
      </c>
      <c r="C793" s="109">
        <v>0</v>
      </c>
      <c r="D793" s="228">
        <v>0</v>
      </c>
      <c r="E793" s="206">
        <v>0</v>
      </c>
      <c r="F793" s="109">
        <v>0</v>
      </c>
      <c r="G793" s="109">
        <v>0</v>
      </c>
      <c r="H793" s="109">
        <v>0</v>
      </c>
      <c r="I793" s="106">
        <v>0</v>
      </c>
      <c r="J793" s="44">
        <v>100000</v>
      </c>
      <c r="K793" s="106">
        <v>0</v>
      </c>
      <c r="L793" s="480"/>
    </row>
    <row r="794" spans="1:12" ht="51" x14ac:dyDescent="0.25">
      <c r="A794" s="1" t="s">
        <v>150</v>
      </c>
      <c r="B794" s="106">
        <v>0</v>
      </c>
      <c r="C794" s="109">
        <v>0</v>
      </c>
      <c r="D794" s="228">
        <v>0</v>
      </c>
      <c r="E794" s="206">
        <v>0</v>
      </c>
      <c r="F794" s="109">
        <v>0</v>
      </c>
      <c r="G794" s="109">
        <v>0</v>
      </c>
      <c r="H794" s="109">
        <v>0</v>
      </c>
      <c r="I794" s="106">
        <v>0</v>
      </c>
      <c r="J794" s="106">
        <v>0</v>
      </c>
      <c r="K794" s="106">
        <v>0</v>
      </c>
      <c r="L794" s="497"/>
    </row>
    <row r="795" spans="1:12" ht="15" customHeight="1" thickBot="1" x14ac:dyDescent="0.3">
      <c r="A795" s="549" t="s">
        <v>172</v>
      </c>
      <c r="B795" s="550"/>
      <c r="C795" s="550"/>
      <c r="D795" s="550"/>
      <c r="E795" s="550"/>
      <c r="F795" s="550"/>
      <c r="G795" s="550"/>
      <c r="H795" s="550"/>
      <c r="I795" s="550"/>
      <c r="J795" s="550"/>
      <c r="K795" s="550"/>
      <c r="L795" s="551"/>
    </row>
    <row r="796" spans="1:12" ht="30" customHeight="1" thickBot="1" x14ac:dyDescent="0.3">
      <c r="A796" s="483" t="s">
        <v>173</v>
      </c>
      <c r="B796" s="484"/>
      <c r="C796" s="484"/>
      <c r="D796" s="484"/>
      <c r="E796" s="484"/>
      <c r="F796" s="484"/>
      <c r="G796" s="484"/>
      <c r="H796" s="484"/>
      <c r="I796" s="484"/>
      <c r="J796" s="484"/>
      <c r="K796" s="484"/>
      <c r="L796" s="485"/>
    </row>
    <row r="797" spans="1:12" ht="19.5" customHeight="1" x14ac:dyDescent="0.25">
      <c r="A797" s="3" t="s">
        <v>7</v>
      </c>
      <c r="B797" s="104">
        <f t="shared" ref="B797" si="409">SUM(B798:B801)</f>
        <v>0</v>
      </c>
      <c r="C797" s="98">
        <f t="shared" ref="C797" si="410">SUM(C798:C801)</f>
        <v>0</v>
      </c>
      <c r="D797" s="217">
        <f t="shared" ref="D797" si="411">SUM(D798:D801)</f>
        <v>0</v>
      </c>
      <c r="E797" s="199">
        <f t="shared" ref="E797" si="412">SUM(E798:E801)</f>
        <v>0</v>
      </c>
      <c r="F797" s="98">
        <f t="shared" ref="F797" si="413">SUM(F798:F801)</f>
        <v>0</v>
      </c>
      <c r="G797" s="98">
        <f t="shared" ref="G797" si="414">SUM(G798:G801)</f>
        <v>0</v>
      </c>
      <c r="H797" s="98">
        <f t="shared" ref="H797" si="415">SUM(H798:H801)</f>
        <v>0</v>
      </c>
      <c r="I797" s="98">
        <f t="shared" ref="I797" si="416">SUM(I798:I801)</f>
        <v>0</v>
      </c>
      <c r="J797" s="104">
        <f t="shared" ref="J797" si="417">SUM(J798:J801)</f>
        <v>0</v>
      </c>
      <c r="K797" s="104">
        <f t="shared" ref="K797" si="418">SUM(K798:K801)</f>
        <v>0</v>
      </c>
      <c r="L797" s="480" t="s">
        <v>105</v>
      </c>
    </row>
    <row r="798" spans="1:12" x14ac:dyDescent="0.25">
      <c r="A798" s="1" t="s">
        <v>8</v>
      </c>
      <c r="B798" s="106">
        <v>0</v>
      </c>
      <c r="C798" s="109">
        <v>0</v>
      </c>
      <c r="D798" s="228">
        <v>0</v>
      </c>
      <c r="E798" s="206">
        <v>0</v>
      </c>
      <c r="F798" s="109">
        <v>0</v>
      </c>
      <c r="G798" s="109">
        <v>0</v>
      </c>
      <c r="H798" s="109">
        <v>0</v>
      </c>
      <c r="I798" s="109">
        <v>0</v>
      </c>
      <c r="J798" s="106">
        <v>0</v>
      </c>
      <c r="K798" s="106">
        <v>0</v>
      </c>
      <c r="L798" s="480"/>
    </row>
    <row r="799" spans="1:12" x14ac:dyDescent="0.25">
      <c r="A799" s="1" t="s">
        <v>9</v>
      </c>
      <c r="B799" s="106">
        <v>0</v>
      </c>
      <c r="C799" s="109">
        <v>0</v>
      </c>
      <c r="D799" s="228">
        <v>0</v>
      </c>
      <c r="E799" s="206">
        <v>0</v>
      </c>
      <c r="F799" s="109">
        <v>0</v>
      </c>
      <c r="G799" s="109">
        <v>0</v>
      </c>
      <c r="H799" s="109">
        <v>0</v>
      </c>
      <c r="I799" s="109">
        <v>0</v>
      </c>
      <c r="J799" s="106">
        <v>0</v>
      </c>
      <c r="K799" s="106">
        <v>0</v>
      </c>
      <c r="L799" s="480"/>
    </row>
    <row r="800" spans="1:12" ht="25.5" x14ac:dyDescent="0.25">
      <c r="A800" s="1" t="s">
        <v>10</v>
      </c>
      <c r="B800" s="106">
        <v>0</v>
      </c>
      <c r="C800" s="109">
        <v>0</v>
      </c>
      <c r="D800" s="228">
        <v>0</v>
      </c>
      <c r="E800" s="206">
        <v>0</v>
      </c>
      <c r="F800" s="109">
        <v>0</v>
      </c>
      <c r="G800" s="109">
        <v>0</v>
      </c>
      <c r="H800" s="109">
        <v>0</v>
      </c>
      <c r="I800" s="109">
        <v>0</v>
      </c>
      <c r="J800" s="106">
        <v>0</v>
      </c>
      <c r="K800" s="106">
        <v>0</v>
      </c>
      <c r="L800" s="480"/>
    </row>
    <row r="801" spans="1:12" ht="25.5" x14ac:dyDescent="0.25">
      <c r="A801" s="2" t="s">
        <v>3</v>
      </c>
      <c r="B801" s="104">
        <f>SUM(B803:B804)</f>
        <v>0</v>
      </c>
      <c r="C801" s="98">
        <f t="shared" ref="C801:K801" si="419">SUM(C803:C804)</f>
        <v>0</v>
      </c>
      <c r="D801" s="217">
        <f t="shared" si="419"/>
        <v>0</v>
      </c>
      <c r="E801" s="199">
        <f t="shared" si="419"/>
        <v>0</v>
      </c>
      <c r="F801" s="98">
        <f t="shared" si="419"/>
        <v>0</v>
      </c>
      <c r="G801" s="98">
        <f t="shared" si="419"/>
        <v>0</v>
      </c>
      <c r="H801" s="98">
        <f t="shared" si="419"/>
        <v>0</v>
      </c>
      <c r="I801" s="98">
        <f t="shared" si="419"/>
        <v>0</v>
      </c>
      <c r="J801" s="104">
        <f t="shared" si="419"/>
        <v>0</v>
      </c>
      <c r="K801" s="104">
        <f t="shared" si="419"/>
        <v>0</v>
      </c>
      <c r="L801" s="480"/>
    </row>
    <row r="802" spans="1:12" x14ac:dyDescent="0.25">
      <c r="A802" s="1" t="s">
        <v>121</v>
      </c>
      <c r="B802" s="104"/>
      <c r="C802" s="98"/>
      <c r="D802" s="217"/>
      <c r="E802" s="199"/>
      <c r="F802" s="98"/>
      <c r="G802" s="98"/>
      <c r="H802" s="98"/>
      <c r="I802" s="98"/>
      <c r="J802" s="104"/>
      <c r="K802" s="105"/>
      <c r="L802" s="480"/>
    </row>
    <row r="803" spans="1:12" x14ac:dyDescent="0.25">
      <c r="A803" s="1" t="s">
        <v>6</v>
      </c>
      <c r="B803" s="106">
        <v>0</v>
      </c>
      <c r="C803" s="109">
        <v>0</v>
      </c>
      <c r="D803" s="228">
        <v>0</v>
      </c>
      <c r="E803" s="206">
        <v>0</v>
      </c>
      <c r="F803" s="109">
        <v>0</v>
      </c>
      <c r="G803" s="109">
        <v>0</v>
      </c>
      <c r="H803" s="109">
        <v>0</v>
      </c>
      <c r="I803" s="109">
        <v>0</v>
      </c>
      <c r="J803" s="106">
        <v>0</v>
      </c>
      <c r="K803" s="106">
        <v>0</v>
      </c>
      <c r="L803" s="480"/>
    </row>
    <row r="804" spans="1:12" ht="51" x14ac:dyDescent="0.25">
      <c r="A804" s="1" t="s">
        <v>13</v>
      </c>
      <c r="B804" s="106">
        <v>0</v>
      </c>
      <c r="C804" s="109">
        <v>0</v>
      </c>
      <c r="D804" s="228">
        <v>0</v>
      </c>
      <c r="E804" s="206">
        <v>0</v>
      </c>
      <c r="F804" s="109">
        <v>0</v>
      </c>
      <c r="G804" s="109">
        <v>0</v>
      </c>
      <c r="H804" s="109">
        <v>0</v>
      </c>
      <c r="I804" s="109">
        <v>0</v>
      </c>
      <c r="J804" s="106">
        <v>0</v>
      </c>
      <c r="K804" s="106">
        <v>0</v>
      </c>
      <c r="L804" s="480"/>
    </row>
    <row r="805" spans="1:12" x14ac:dyDescent="0.25">
      <c r="A805" s="2" t="s">
        <v>147</v>
      </c>
      <c r="B805" s="106"/>
      <c r="C805" s="109"/>
      <c r="D805" s="228"/>
      <c r="E805" s="206"/>
      <c r="F805" s="109"/>
      <c r="G805" s="109"/>
      <c r="H805" s="109"/>
      <c r="I805" s="109"/>
      <c r="J805" s="106"/>
      <c r="K805" s="107"/>
      <c r="L805" s="480"/>
    </row>
    <row r="806" spans="1:12" x14ac:dyDescent="0.25">
      <c r="A806" s="1" t="s">
        <v>148</v>
      </c>
      <c r="B806" s="106"/>
      <c r="C806" s="109"/>
      <c r="D806" s="228"/>
      <c r="E806" s="206"/>
      <c r="F806" s="109"/>
      <c r="G806" s="109"/>
      <c r="H806" s="109"/>
      <c r="I806" s="109"/>
      <c r="J806" s="106"/>
      <c r="K806" s="107"/>
      <c r="L806" s="480"/>
    </row>
    <row r="807" spans="1:12" x14ac:dyDescent="0.25">
      <c r="A807" s="1" t="s">
        <v>151</v>
      </c>
      <c r="B807" s="106"/>
      <c r="C807" s="109"/>
      <c r="D807" s="228"/>
      <c r="E807" s="206"/>
      <c r="F807" s="109"/>
      <c r="G807" s="109"/>
      <c r="H807" s="109"/>
      <c r="I807" s="109"/>
      <c r="J807" s="106"/>
      <c r="K807" s="107"/>
      <c r="L807" s="480"/>
    </row>
    <row r="808" spans="1:12" x14ac:dyDescent="0.25">
      <c r="A808" s="1" t="s">
        <v>149</v>
      </c>
      <c r="B808" s="106">
        <v>0</v>
      </c>
      <c r="C808" s="109">
        <v>0</v>
      </c>
      <c r="D808" s="228">
        <v>0</v>
      </c>
      <c r="E808" s="206">
        <v>0</v>
      </c>
      <c r="F808" s="109">
        <v>0</v>
      </c>
      <c r="G808" s="109">
        <v>0</v>
      </c>
      <c r="H808" s="109">
        <v>0</v>
      </c>
      <c r="I808" s="109">
        <v>0</v>
      </c>
      <c r="J808" s="106">
        <v>0</v>
      </c>
      <c r="K808" s="106">
        <v>0</v>
      </c>
      <c r="L808" s="480"/>
    </row>
    <row r="809" spans="1:12" ht="62.25" customHeight="1" thickBot="1" x14ac:dyDescent="0.3">
      <c r="A809" s="1" t="s">
        <v>150</v>
      </c>
      <c r="B809" s="106">
        <v>0</v>
      </c>
      <c r="C809" s="109">
        <v>0</v>
      </c>
      <c r="D809" s="228">
        <v>0</v>
      </c>
      <c r="E809" s="206">
        <v>0</v>
      </c>
      <c r="F809" s="109">
        <v>0</v>
      </c>
      <c r="G809" s="109">
        <v>0</v>
      </c>
      <c r="H809" s="109">
        <v>0</v>
      </c>
      <c r="I809" s="109">
        <v>0</v>
      </c>
      <c r="J809" s="106">
        <v>0</v>
      </c>
      <c r="K809" s="106">
        <v>0</v>
      </c>
      <c r="L809" s="481"/>
    </row>
    <row r="810" spans="1:12" ht="15.75" customHeight="1" thickBot="1" x14ac:dyDescent="0.3">
      <c r="A810" s="483" t="s">
        <v>174</v>
      </c>
      <c r="B810" s="484"/>
      <c r="C810" s="484"/>
      <c r="D810" s="484"/>
      <c r="E810" s="484"/>
      <c r="F810" s="484"/>
      <c r="G810" s="484"/>
      <c r="H810" s="484"/>
      <c r="I810" s="484"/>
      <c r="J810" s="484"/>
      <c r="K810" s="484"/>
      <c r="L810" s="485"/>
    </row>
    <row r="811" spans="1:12" x14ac:dyDescent="0.25">
      <c r="A811" s="3" t="s">
        <v>7</v>
      </c>
      <c r="B811" s="104">
        <f t="shared" ref="B811" si="420">SUM(B812:B815)</f>
        <v>0</v>
      </c>
      <c r="C811" s="98">
        <f t="shared" ref="C811" si="421">SUM(C812:C815)</f>
        <v>0</v>
      </c>
      <c r="D811" s="217">
        <f t="shared" ref="D811" si="422">SUM(D812:D815)</f>
        <v>0</v>
      </c>
      <c r="E811" s="199">
        <f t="shared" ref="E811" si="423">SUM(E812:E815)</f>
        <v>0</v>
      </c>
      <c r="F811" s="98">
        <f t="shared" ref="F811" si="424">SUM(F812:F815)</f>
        <v>0</v>
      </c>
      <c r="G811" s="98">
        <f t="shared" ref="G811" si="425">SUM(G812:G815)</f>
        <v>0</v>
      </c>
      <c r="H811" s="98">
        <f t="shared" ref="H811" si="426">SUM(H812:H815)</f>
        <v>0</v>
      </c>
      <c r="I811" s="98">
        <f t="shared" ref="I811" si="427">SUM(I812:I815)</f>
        <v>0</v>
      </c>
      <c r="J811" s="104">
        <f t="shared" ref="J811" si="428">SUM(J812:J815)</f>
        <v>0</v>
      </c>
      <c r="K811" s="104">
        <f t="shared" ref="K811" si="429">SUM(K812:K815)</f>
        <v>0</v>
      </c>
      <c r="L811" s="521" t="s">
        <v>105</v>
      </c>
    </row>
    <row r="812" spans="1:12" x14ac:dyDescent="0.25">
      <c r="A812" s="1" t="s">
        <v>8</v>
      </c>
      <c r="B812" s="106">
        <v>0</v>
      </c>
      <c r="C812" s="109">
        <v>0</v>
      </c>
      <c r="D812" s="228">
        <v>0</v>
      </c>
      <c r="E812" s="206">
        <v>0</v>
      </c>
      <c r="F812" s="109">
        <v>0</v>
      </c>
      <c r="G812" s="109">
        <v>0</v>
      </c>
      <c r="H812" s="109">
        <v>0</v>
      </c>
      <c r="I812" s="109">
        <v>0</v>
      </c>
      <c r="J812" s="106">
        <v>0</v>
      </c>
      <c r="K812" s="106">
        <v>0</v>
      </c>
      <c r="L812" s="480"/>
    </row>
    <row r="813" spans="1:12" x14ac:dyDescent="0.25">
      <c r="A813" s="1" t="s">
        <v>9</v>
      </c>
      <c r="B813" s="106">
        <v>0</v>
      </c>
      <c r="C813" s="109">
        <v>0</v>
      </c>
      <c r="D813" s="228">
        <v>0</v>
      </c>
      <c r="E813" s="206">
        <v>0</v>
      </c>
      <c r="F813" s="109">
        <v>0</v>
      </c>
      <c r="G813" s="109">
        <v>0</v>
      </c>
      <c r="H813" s="109">
        <v>0</v>
      </c>
      <c r="I813" s="109">
        <v>0</v>
      </c>
      <c r="J813" s="106">
        <v>0</v>
      </c>
      <c r="K813" s="106">
        <v>0</v>
      </c>
      <c r="L813" s="480"/>
    </row>
    <row r="814" spans="1:12" ht="25.5" x14ac:dyDescent="0.25">
      <c r="A814" s="1" t="s">
        <v>10</v>
      </c>
      <c r="B814" s="106">
        <v>0</v>
      </c>
      <c r="C814" s="109">
        <v>0</v>
      </c>
      <c r="D814" s="228">
        <v>0</v>
      </c>
      <c r="E814" s="206">
        <v>0</v>
      </c>
      <c r="F814" s="109">
        <v>0</v>
      </c>
      <c r="G814" s="109">
        <v>0</v>
      </c>
      <c r="H814" s="109">
        <v>0</v>
      </c>
      <c r="I814" s="109">
        <v>0</v>
      </c>
      <c r="J814" s="106">
        <v>0</v>
      </c>
      <c r="K814" s="106">
        <v>0</v>
      </c>
      <c r="L814" s="480"/>
    </row>
    <row r="815" spans="1:12" ht="25.5" x14ac:dyDescent="0.25">
      <c r="A815" s="2" t="s">
        <v>3</v>
      </c>
      <c r="B815" s="104">
        <f>SUM(B817:B818)</f>
        <v>0</v>
      </c>
      <c r="C815" s="98">
        <f t="shared" ref="C815:K815" si="430">SUM(C817:C818)</f>
        <v>0</v>
      </c>
      <c r="D815" s="217">
        <f t="shared" si="430"/>
        <v>0</v>
      </c>
      <c r="E815" s="199">
        <f t="shared" si="430"/>
        <v>0</v>
      </c>
      <c r="F815" s="98">
        <f t="shared" si="430"/>
        <v>0</v>
      </c>
      <c r="G815" s="98">
        <f t="shared" si="430"/>
        <v>0</v>
      </c>
      <c r="H815" s="98">
        <f t="shared" si="430"/>
        <v>0</v>
      </c>
      <c r="I815" s="98">
        <f t="shared" si="430"/>
        <v>0</v>
      </c>
      <c r="J815" s="104">
        <f t="shared" si="430"/>
        <v>0</v>
      </c>
      <c r="K815" s="104">
        <f t="shared" si="430"/>
        <v>0</v>
      </c>
      <c r="L815" s="480"/>
    </row>
    <row r="816" spans="1:12" x14ac:dyDescent="0.25">
      <c r="A816" s="1" t="s">
        <v>121</v>
      </c>
      <c r="B816" s="104"/>
      <c r="C816" s="98"/>
      <c r="D816" s="217"/>
      <c r="E816" s="199"/>
      <c r="F816" s="98"/>
      <c r="G816" s="98"/>
      <c r="H816" s="98"/>
      <c r="I816" s="98"/>
      <c r="J816" s="104"/>
      <c r="K816" s="105"/>
      <c r="L816" s="480"/>
    </row>
    <row r="817" spans="1:14" x14ac:dyDescent="0.25">
      <c r="A817" s="1" t="s">
        <v>6</v>
      </c>
      <c r="B817" s="106">
        <v>0</v>
      </c>
      <c r="C817" s="109">
        <v>0</v>
      </c>
      <c r="D817" s="228">
        <v>0</v>
      </c>
      <c r="E817" s="206">
        <v>0</v>
      </c>
      <c r="F817" s="109">
        <v>0</v>
      </c>
      <c r="G817" s="109">
        <v>0</v>
      </c>
      <c r="H817" s="109">
        <v>0</v>
      </c>
      <c r="I817" s="109">
        <v>0</v>
      </c>
      <c r="J817" s="106">
        <v>0</v>
      </c>
      <c r="K817" s="106">
        <v>0</v>
      </c>
      <c r="L817" s="480"/>
    </row>
    <row r="818" spans="1:14" ht="51" x14ac:dyDescent="0.25">
      <c r="A818" s="1" t="s">
        <v>13</v>
      </c>
      <c r="B818" s="106">
        <v>0</v>
      </c>
      <c r="C818" s="109">
        <v>0</v>
      </c>
      <c r="D818" s="228">
        <v>0</v>
      </c>
      <c r="E818" s="206">
        <v>0</v>
      </c>
      <c r="F818" s="109">
        <v>0</v>
      </c>
      <c r="G818" s="109">
        <v>0</v>
      </c>
      <c r="H818" s="109">
        <v>0</v>
      </c>
      <c r="I818" s="109">
        <v>0</v>
      </c>
      <c r="J818" s="106">
        <v>0</v>
      </c>
      <c r="K818" s="106">
        <v>0</v>
      </c>
      <c r="L818" s="480"/>
    </row>
    <row r="819" spans="1:14" x14ac:dyDescent="0.25">
      <c r="A819" s="2" t="s">
        <v>147</v>
      </c>
      <c r="B819" s="106"/>
      <c r="C819" s="109"/>
      <c r="D819" s="228"/>
      <c r="E819" s="206"/>
      <c r="F819" s="109"/>
      <c r="G819" s="109"/>
      <c r="H819" s="109"/>
      <c r="I819" s="109"/>
      <c r="J819" s="106"/>
      <c r="K819" s="107"/>
      <c r="L819" s="480"/>
    </row>
    <row r="820" spans="1:14" x14ac:dyDescent="0.25">
      <c r="A820" s="1" t="s">
        <v>148</v>
      </c>
      <c r="B820" s="106"/>
      <c r="C820" s="109"/>
      <c r="D820" s="228"/>
      <c r="E820" s="206"/>
      <c r="F820" s="109"/>
      <c r="G820" s="109"/>
      <c r="H820" s="109"/>
      <c r="I820" s="109"/>
      <c r="J820" s="106"/>
      <c r="K820" s="107"/>
      <c r="L820" s="480"/>
    </row>
    <row r="821" spans="1:14" x14ac:dyDescent="0.25">
      <c r="A821" s="1" t="s">
        <v>151</v>
      </c>
      <c r="B821" s="106"/>
      <c r="C821" s="109"/>
      <c r="D821" s="228"/>
      <c r="E821" s="206"/>
      <c r="F821" s="109"/>
      <c r="G821" s="109"/>
      <c r="H821" s="109"/>
      <c r="I821" s="109"/>
      <c r="J821" s="106"/>
      <c r="K821" s="107"/>
      <c r="L821" s="480"/>
    </row>
    <row r="822" spans="1:14" x14ac:dyDescent="0.25">
      <c r="A822" s="1" t="s">
        <v>149</v>
      </c>
      <c r="B822" s="106">
        <v>0</v>
      </c>
      <c r="C822" s="109">
        <v>0</v>
      </c>
      <c r="D822" s="228">
        <v>0</v>
      </c>
      <c r="E822" s="206">
        <v>0</v>
      </c>
      <c r="F822" s="109">
        <v>0</v>
      </c>
      <c r="G822" s="109">
        <v>0</v>
      </c>
      <c r="H822" s="109">
        <v>0</v>
      </c>
      <c r="I822" s="109">
        <v>0</v>
      </c>
      <c r="J822" s="106">
        <v>0</v>
      </c>
      <c r="K822" s="106">
        <v>0</v>
      </c>
      <c r="L822" s="480"/>
    </row>
    <row r="823" spans="1:14" ht="51.75" thickBot="1" x14ac:dyDescent="0.3">
      <c r="A823" s="1" t="s">
        <v>150</v>
      </c>
      <c r="B823" s="106">
        <v>0</v>
      </c>
      <c r="C823" s="109">
        <v>0</v>
      </c>
      <c r="D823" s="228">
        <v>0</v>
      </c>
      <c r="E823" s="206">
        <v>0</v>
      </c>
      <c r="F823" s="109">
        <v>0</v>
      </c>
      <c r="G823" s="109">
        <v>0</v>
      </c>
      <c r="H823" s="109">
        <v>0</v>
      </c>
      <c r="I823" s="109">
        <v>0</v>
      </c>
      <c r="J823" s="106">
        <v>0</v>
      </c>
      <c r="K823" s="106">
        <v>0</v>
      </c>
      <c r="L823" s="481"/>
    </row>
    <row r="824" spans="1:14" ht="15.75" thickBot="1" x14ac:dyDescent="0.3">
      <c r="A824" s="534" t="s">
        <v>175</v>
      </c>
      <c r="B824" s="535"/>
      <c r="C824" s="535"/>
      <c r="D824" s="535"/>
      <c r="E824" s="535"/>
      <c r="F824" s="535"/>
      <c r="G824" s="535"/>
      <c r="H824" s="535"/>
      <c r="I824" s="535"/>
      <c r="J824" s="535"/>
      <c r="K824" s="535"/>
      <c r="L824" s="537"/>
    </row>
    <row r="825" spans="1:14" ht="15.75" customHeight="1" thickBot="1" x14ac:dyDescent="0.3">
      <c r="A825" s="483" t="s">
        <v>176</v>
      </c>
      <c r="B825" s="484"/>
      <c r="C825" s="484"/>
      <c r="D825" s="484"/>
      <c r="E825" s="484"/>
      <c r="F825" s="484"/>
      <c r="G825" s="484"/>
      <c r="H825" s="484"/>
      <c r="I825" s="484"/>
      <c r="J825" s="484"/>
      <c r="K825" s="484"/>
      <c r="L825" s="485"/>
    </row>
    <row r="826" spans="1:14" ht="15" customHeight="1" x14ac:dyDescent="0.25">
      <c r="A826" s="3" t="s">
        <v>7</v>
      </c>
      <c r="B826" s="370">
        <f t="shared" ref="B826" si="431">SUM(B827:B830)</f>
        <v>0</v>
      </c>
      <c r="C826" s="370">
        <f t="shared" ref="C826" si="432">SUM(C827:C830)</f>
        <v>0</v>
      </c>
      <c r="D826" s="368">
        <f t="shared" ref="D826" si="433">SUM(D827:D830)</f>
        <v>0</v>
      </c>
      <c r="E826" s="369">
        <f t="shared" ref="E826" si="434">SUM(E827:E830)</f>
        <v>0</v>
      </c>
      <c r="F826" s="370">
        <f t="shared" ref="F826" si="435">SUM(F827:F830)</f>
        <v>0</v>
      </c>
      <c r="G826" s="370">
        <f t="shared" ref="G826" si="436">SUM(G827:G830)</f>
        <v>53200000</v>
      </c>
      <c r="H826" s="370">
        <f t="shared" ref="H826" si="437">SUM(H827:H830)</f>
        <v>12500000</v>
      </c>
      <c r="I826" s="370">
        <f t="shared" ref="I826" si="438">SUM(I827:I830)</f>
        <v>46500000</v>
      </c>
      <c r="J826" s="104">
        <f t="shared" ref="J826" si="439">SUM(J827:J830)</f>
        <v>81000000</v>
      </c>
      <c r="K826" s="104">
        <f t="shared" ref="K826" si="440">SUM(K827:K830)</f>
        <v>81000000</v>
      </c>
      <c r="L826" s="489" t="s">
        <v>161</v>
      </c>
      <c r="M826" s="318"/>
      <c r="N826" s="26"/>
    </row>
    <row r="827" spans="1:14" x14ac:dyDescent="0.25">
      <c r="A827" s="1" t="s">
        <v>8</v>
      </c>
      <c r="B827" s="373">
        <v>0</v>
      </c>
      <c r="C827" s="373">
        <v>0</v>
      </c>
      <c r="D827" s="371">
        <v>0</v>
      </c>
      <c r="E827" s="372">
        <v>0</v>
      </c>
      <c r="F827" s="373">
        <v>0</v>
      </c>
      <c r="G827" s="373">
        <v>0</v>
      </c>
      <c r="H827" s="373">
        <v>0</v>
      </c>
      <c r="I827" s="373">
        <v>0</v>
      </c>
      <c r="J827" s="106">
        <v>0</v>
      </c>
      <c r="K827" s="106">
        <v>0</v>
      </c>
      <c r="L827" s="490"/>
    </row>
    <row r="828" spans="1:14" x14ac:dyDescent="0.25">
      <c r="A828" s="1" t="s">
        <v>155</v>
      </c>
      <c r="B828" s="373">
        <v>0</v>
      </c>
      <c r="C828" s="373">
        <v>0</v>
      </c>
      <c r="D828" s="371">
        <v>0</v>
      </c>
      <c r="E828" s="372">
        <v>0</v>
      </c>
      <c r="F828" s="373">
        <v>0</v>
      </c>
      <c r="G828" s="391">
        <v>13300000</v>
      </c>
      <c r="H828" s="391">
        <v>3125000</v>
      </c>
      <c r="I828" s="391">
        <v>11625000</v>
      </c>
      <c r="J828" s="73">
        <v>20250000</v>
      </c>
      <c r="K828" s="73">
        <v>20250000</v>
      </c>
      <c r="L828" s="490"/>
    </row>
    <row r="829" spans="1:14" ht="25.5" x14ac:dyDescent="0.25">
      <c r="A829" s="1" t="s">
        <v>10</v>
      </c>
      <c r="B829" s="373">
        <v>0</v>
      </c>
      <c r="C829" s="373">
        <v>0</v>
      </c>
      <c r="D829" s="371">
        <v>0</v>
      </c>
      <c r="E829" s="372">
        <v>0</v>
      </c>
      <c r="F829" s="373">
        <v>0</v>
      </c>
      <c r="G829" s="373">
        <v>0</v>
      </c>
      <c r="H829" s="373">
        <v>0</v>
      </c>
      <c r="I829" s="373">
        <v>0</v>
      </c>
      <c r="J829" s="106">
        <v>0</v>
      </c>
      <c r="K829" s="106">
        <v>0</v>
      </c>
      <c r="L829" s="490"/>
    </row>
    <row r="830" spans="1:14" ht="25.5" x14ac:dyDescent="0.25">
      <c r="A830" s="2" t="s">
        <v>3</v>
      </c>
      <c r="B830" s="370">
        <f>SUM(B832:B833)</f>
        <v>0</v>
      </c>
      <c r="C830" s="370">
        <f t="shared" ref="C830:K830" si="441">SUM(C832:C833)</f>
        <v>0</v>
      </c>
      <c r="D830" s="368">
        <f t="shared" si="441"/>
        <v>0</v>
      </c>
      <c r="E830" s="369">
        <f t="shared" si="441"/>
        <v>0</v>
      </c>
      <c r="F830" s="370">
        <f t="shared" si="441"/>
        <v>0</v>
      </c>
      <c r="G830" s="370">
        <f t="shared" si="441"/>
        <v>39900000</v>
      </c>
      <c r="H830" s="370">
        <f t="shared" si="441"/>
        <v>9375000</v>
      </c>
      <c r="I830" s="370">
        <f t="shared" si="441"/>
        <v>34875000</v>
      </c>
      <c r="J830" s="104">
        <f t="shared" si="441"/>
        <v>60750000</v>
      </c>
      <c r="K830" s="104">
        <f t="shared" si="441"/>
        <v>60750000</v>
      </c>
      <c r="L830" s="490"/>
    </row>
    <row r="831" spans="1:14" x14ac:dyDescent="0.25">
      <c r="A831" s="1" t="s">
        <v>121</v>
      </c>
      <c r="B831" s="370"/>
      <c r="C831" s="370"/>
      <c r="D831" s="368"/>
      <c r="E831" s="369"/>
      <c r="F831" s="370"/>
      <c r="G831" s="370"/>
      <c r="H831" s="370"/>
      <c r="I831" s="370"/>
      <c r="J831" s="104"/>
      <c r="K831" s="105"/>
      <c r="L831" s="490"/>
    </row>
    <row r="832" spans="1:14" x14ac:dyDescent="0.25">
      <c r="A832" s="1" t="s">
        <v>6</v>
      </c>
      <c r="B832" s="373">
        <v>0</v>
      </c>
      <c r="C832" s="373">
        <v>0</v>
      </c>
      <c r="D832" s="371">
        <v>0</v>
      </c>
      <c r="E832" s="372">
        <v>0</v>
      </c>
      <c r="F832" s="373">
        <v>0</v>
      </c>
      <c r="G832" s="373">
        <v>0</v>
      </c>
      <c r="H832" s="373">
        <v>0</v>
      </c>
      <c r="I832" s="373">
        <v>0</v>
      </c>
      <c r="J832" s="106">
        <v>0</v>
      </c>
      <c r="K832" s="106">
        <v>0</v>
      </c>
      <c r="L832" s="490"/>
    </row>
    <row r="833" spans="1:12" ht="51" x14ac:dyDescent="0.25">
      <c r="A833" s="1" t="s">
        <v>13</v>
      </c>
      <c r="B833" s="373">
        <v>0</v>
      </c>
      <c r="C833" s="373">
        <v>0</v>
      </c>
      <c r="D833" s="371">
        <v>0</v>
      </c>
      <c r="E833" s="372">
        <v>0</v>
      </c>
      <c r="F833" s="373">
        <v>0</v>
      </c>
      <c r="G833" s="391">
        <v>39900000</v>
      </c>
      <c r="H833" s="391">
        <v>9375000</v>
      </c>
      <c r="I833" s="391">
        <v>34875000</v>
      </c>
      <c r="J833" s="73">
        <v>60750000</v>
      </c>
      <c r="K833" s="74">
        <v>60750000</v>
      </c>
      <c r="L833" s="490"/>
    </row>
    <row r="834" spans="1:12" x14ac:dyDescent="0.25">
      <c r="A834" s="2" t="s">
        <v>147</v>
      </c>
      <c r="B834" s="373"/>
      <c r="C834" s="373"/>
      <c r="D834" s="371"/>
      <c r="E834" s="372"/>
      <c r="F834" s="373"/>
      <c r="G834" s="373"/>
      <c r="H834" s="373"/>
      <c r="I834" s="373"/>
      <c r="J834" s="106"/>
      <c r="K834" s="107"/>
      <c r="L834" s="490"/>
    </row>
    <row r="835" spans="1:12" x14ac:dyDescent="0.25">
      <c r="A835" s="1" t="s">
        <v>148</v>
      </c>
      <c r="B835" s="373"/>
      <c r="C835" s="373"/>
      <c r="D835" s="371"/>
      <c r="E835" s="372"/>
      <c r="F835" s="373"/>
      <c r="G835" s="373"/>
      <c r="H835" s="373"/>
      <c r="I835" s="373"/>
      <c r="J835" s="106"/>
      <c r="K835" s="107"/>
      <c r="L835" s="490"/>
    </row>
    <row r="836" spans="1:12" x14ac:dyDescent="0.25">
      <c r="A836" s="1" t="s">
        <v>151</v>
      </c>
      <c r="B836" s="373"/>
      <c r="C836" s="373"/>
      <c r="D836" s="371"/>
      <c r="E836" s="372"/>
      <c r="F836" s="373"/>
      <c r="G836" s="373"/>
      <c r="H836" s="373"/>
      <c r="I836" s="373"/>
      <c r="J836" s="106"/>
      <c r="K836" s="107"/>
      <c r="L836" s="490"/>
    </row>
    <row r="837" spans="1:12" x14ac:dyDescent="0.25">
      <c r="A837" s="1" t="s">
        <v>149</v>
      </c>
      <c r="B837" s="373">
        <v>0</v>
      </c>
      <c r="C837" s="373">
        <v>0</v>
      </c>
      <c r="D837" s="371">
        <v>0</v>
      </c>
      <c r="E837" s="372">
        <v>0</v>
      </c>
      <c r="F837" s="373">
        <v>0</v>
      </c>
      <c r="G837" s="373">
        <v>0</v>
      </c>
      <c r="H837" s="373">
        <v>0</v>
      </c>
      <c r="I837" s="373">
        <v>0</v>
      </c>
      <c r="J837" s="106">
        <v>0</v>
      </c>
      <c r="K837" s="106">
        <v>0</v>
      </c>
      <c r="L837" s="490"/>
    </row>
    <row r="838" spans="1:12" ht="51.75" thickBot="1" x14ac:dyDescent="0.3">
      <c r="A838" s="1" t="s">
        <v>150</v>
      </c>
      <c r="B838" s="373">
        <v>0</v>
      </c>
      <c r="C838" s="373">
        <v>0</v>
      </c>
      <c r="D838" s="371">
        <v>0</v>
      </c>
      <c r="E838" s="372">
        <v>0</v>
      </c>
      <c r="F838" s="373">
        <v>0</v>
      </c>
      <c r="G838" s="391">
        <v>39900000</v>
      </c>
      <c r="H838" s="391">
        <v>9375000</v>
      </c>
      <c r="I838" s="391">
        <v>34875000</v>
      </c>
      <c r="J838" s="73">
        <v>60750000</v>
      </c>
      <c r="K838" s="74">
        <v>60750000</v>
      </c>
      <c r="L838" s="491"/>
    </row>
    <row r="839" spans="1:12" ht="19.5" customHeight="1" thickBot="1" x14ac:dyDescent="0.3">
      <c r="A839" s="546" t="s">
        <v>193</v>
      </c>
      <c r="B839" s="547"/>
      <c r="C839" s="547"/>
      <c r="D839" s="547"/>
      <c r="E839" s="547"/>
      <c r="F839" s="547"/>
      <c r="G839" s="547"/>
      <c r="H839" s="547"/>
      <c r="I839" s="547"/>
      <c r="J839" s="547"/>
      <c r="K839" s="547"/>
      <c r="L839" s="548"/>
    </row>
    <row r="840" spans="1:12" x14ac:dyDescent="0.25">
      <c r="A840" s="3" t="s">
        <v>7</v>
      </c>
      <c r="B840" s="98">
        <f t="shared" ref="B840" si="442">SUM(B841:B844)</f>
        <v>0</v>
      </c>
      <c r="C840" s="98">
        <f t="shared" ref="C840" si="443">SUM(C841:C844)</f>
        <v>0</v>
      </c>
      <c r="D840" s="217">
        <f t="shared" ref="D840" si="444">SUM(D841:D844)</f>
        <v>0</v>
      </c>
      <c r="E840" s="199">
        <f t="shared" ref="E840" si="445">SUM(E841:E844)</f>
        <v>400000</v>
      </c>
      <c r="F840" s="98">
        <f t="shared" ref="F840" si="446">SUM(F841:F844)</f>
        <v>0</v>
      </c>
      <c r="G840" s="98">
        <f t="shared" ref="G840" si="447">SUM(G841:G844)</f>
        <v>29850000</v>
      </c>
      <c r="H840" s="98">
        <f t="shared" ref="H840" si="448">SUM(H841:H844)</f>
        <v>0</v>
      </c>
      <c r="I840" s="104">
        <f t="shared" ref="I840" si="449">SUM(I841:I844)</f>
        <v>28400000</v>
      </c>
      <c r="J840" s="104">
        <f t="shared" ref="J840" si="450">SUM(J841:J844)</f>
        <v>72400000</v>
      </c>
      <c r="K840" s="104">
        <f t="shared" ref="K840" si="451">SUM(K841:K844)</f>
        <v>58900000</v>
      </c>
      <c r="L840" s="61"/>
    </row>
    <row r="841" spans="1:12" x14ac:dyDescent="0.25">
      <c r="A841" s="1" t="s">
        <v>8</v>
      </c>
      <c r="B841" s="109">
        <v>0</v>
      </c>
      <c r="C841" s="109">
        <v>0</v>
      </c>
      <c r="D841" s="228">
        <v>0</v>
      </c>
      <c r="E841" s="206">
        <v>0</v>
      </c>
      <c r="F841" s="109">
        <v>0</v>
      </c>
      <c r="G841" s="109">
        <v>0</v>
      </c>
      <c r="H841" s="109">
        <v>0</v>
      </c>
      <c r="I841" s="106">
        <v>0</v>
      </c>
      <c r="J841" s="106">
        <v>0</v>
      </c>
      <c r="K841" s="106">
        <v>0</v>
      </c>
      <c r="L841" s="4"/>
    </row>
    <row r="842" spans="1:12" x14ac:dyDescent="0.25">
      <c r="A842" s="1" t="s">
        <v>156</v>
      </c>
      <c r="B842" s="109">
        <v>0</v>
      </c>
      <c r="C842" s="109">
        <v>0</v>
      </c>
      <c r="D842" s="228">
        <v>0</v>
      </c>
      <c r="E842" s="243">
        <v>400000</v>
      </c>
      <c r="F842" s="95"/>
      <c r="G842" s="95">
        <v>29850000</v>
      </c>
      <c r="H842" s="95"/>
      <c r="I842" s="44">
        <v>28400000</v>
      </c>
      <c r="J842" s="44">
        <v>72400000</v>
      </c>
      <c r="K842" s="46">
        <v>58900000</v>
      </c>
      <c r="L842" s="4"/>
    </row>
    <row r="843" spans="1:12" ht="25.5" x14ac:dyDescent="0.25">
      <c r="A843" s="1" t="s">
        <v>10</v>
      </c>
      <c r="B843" s="109">
        <v>0</v>
      </c>
      <c r="C843" s="109">
        <v>0</v>
      </c>
      <c r="D843" s="228">
        <v>0</v>
      </c>
      <c r="E843" s="206">
        <v>0</v>
      </c>
      <c r="F843" s="109">
        <v>0</v>
      </c>
      <c r="G843" s="109">
        <v>0</v>
      </c>
      <c r="H843" s="109">
        <v>0</v>
      </c>
      <c r="I843" s="106">
        <v>0</v>
      </c>
      <c r="J843" s="106">
        <v>0</v>
      </c>
      <c r="K843" s="106">
        <v>0</v>
      </c>
      <c r="L843" s="4"/>
    </row>
    <row r="844" spans="1:12" ht="25.5" x14ac:dyDescent="0.25">
      <c r="A844" s="2" t="s">
        <v>3</v>
      </c>
      <c r="B844" s="98">
        <f>SUM(B846:B847)</f>
        <v>0</v>
      </c>
      <c r="C844" s="98">
        <f t="shared" ref="C844:K844" si="452">SUM(C846:C847)</f>
        <v>0</v>
      </c>
      <c r="D844" s="217">
        <f t="shared" si="452"/>
        <v>0</v>
      </c>
      <c r="E844" s="199">
        <f t="shared" si="452"/>
        <v>0</v>
      </c>
      <c r="F844" s="98">
        <f t="shared" si="452"/>
        <v>0</v>
      </c>
      <c r="G844" s="98">
        <f t="shared" si="452"/>
        <v>0</v>
      </c>
      <c r="H844" s="98">
        <f t="shared" si="452"/>
        <v>0</v>
      </c>
      <c r="I844" s="104">
        <f t="shared" si="452"/>
        <v>0</v>
      </c>
      <c r="J844" s="104">
        <f t="shared" si="452"/>
        <v>0</v>
      </c>
      <c r="K844" s="104">
        <f t="shared" si="452"/>
        <v>0</v>
      </c>
      <c r="L844" s="4"/>
    </row>
    <row r="845" spans="1:12" x14ac:dyDescent="0.25">
      <c r="A845" s="1" t="s">
        <v>121</v>
      </c>
      <c r="B845" s="98"/>
      <c r="C845" s="98"/>
      <c r="D845" s="217"/>
      <c r="E845" s="199"/>
      <c r="F845" s="98"/>
      <c r="G845" s="98"/>
      <c r="H845" s="98"/>
      <c r="I845" s="104"/>
      <c r="J845" s="104"/>
      <c r="K845" s="105"/>
      <c r="L845" s="4"/>
    </row>
    <row r="846" spans="1:12" x14ac:dyDescent="0.25">
      <c r="A846" s="1" t="s">
        <v>6</v>
      </c>
      <c r="B846" s="109">
        <v>0</v>
      </c>
      <c r="C846" s="109">
        <v>0</v>
      </c>
      <c r="D846" s="228">
        <v>0</v>
      </c>
      <c r="E846" s="206">
        <v>0</v>
      </c>
      <c r="F846" s="109">
        <v>0</v>
      </c>
      <c r="G846" s="109">
        <v>0</v>
      </c>
      <c r="H846" s="109">
        <v>0</v>
      </c>
      <c r="I846" s="106">
        <v>0</v>
      </c>
      <c r="J846" s="106">
        <v>0</v>
      </c>
      <c r="K846" s="106">
        <v>0</v>
      </c>
      <c r="L846" s="4"/>
    </row>
    <row r="847" spans="1:12" ht="51" x14ac:dyDescent="0.25">
      <c r="A847" s="1" t="s">
        <v>13</v>
      </c>
      <c r="B847" s="109">
        <v>0</v>
      </c>
      <c r="C847" s="109">
        <v>0</v>
      </c>
      <c r="D847" s="228">
        <v>0</v>
      </c>
      <c r="E847" s="206">
        <v>0</v>
      </c>
      <c r="F847" s="109">
        <v>0</v>
      </c>
      <c r="G847" s="109">
        <v>0</v>
      </c>
      <c r="H847" s="109">
        <v>0</v>
      </c>
      <c r="I847" s="106">
        <v>0</v>
      </c>
      <c r="J847" s="106">
        <v>0</v>
      </c>
      <c r="K847" s="106">
        <v>0</v>
      </c>
      <c r="L847" s="4"/>
    </row>
    <row r="848" spans="1:12" x14ac:dyDescent="0.25">
      <c r="A848" s="2" t="s">
        <v>147</v>
      </c>
      <c r="B848" s="109"/>
      <c r="C848" s="109"/>
      <c r="D848" s="228"/>
      <c r="E848" s="206"/>
      <c r="F848" s="109"/>
      <c r="G848" s="109"/>
      <c r="H848" s="109"/>
      <c r="I848" s="106"/>
      <c r="J848" s="106"/>
      <c r="K848" s="107"/>
      <c r="L848" s="4"/>
    </row>
    <row r="849" spans="1:12" x14ac:dyDescent="0.25">
      <c r="A849" s="1" t="s">
        <v>148</v>
      </c>
      <c r="B849" s="109"/>
      <c r="C849" s="109"/>
      <c r="D849" s="228"/>
      <c r="E849" s="206"/>
      <c r="F849" s="109"/>
      <c r="G849" s="109"/>
      <c r="H849" s="109"/>
      <c r="I849" s="106"/>
      <c r="J849" s="106"/>
      <c r="K849" s="107"/>
      <c r="L849" s="4"/>
    </row>
    <row r="850" spans="1:12" x14ac:dyDescent="0.25">
      <c r="A850" s="1" t="s">
        <v>151</v>
      </c>
      <c r="B850" s="109"/>
      <c r="C850" s="109"/>
      <c r="D850" s="228"/>
      <c r="E850" s="206"/>
      <c r="F850" s="109"/>
      <c r="G850" s="109"/>
      <c r="H850" s="109"/>
      <c r="I850" s="106"/>
      <c r="J850" s="106"/>
      <c r="K850" s="107"/>
      <c r="L850" s="4"/>
    </row>
    <row r="851" spans="1:12" x14ac:dyDescent="0.25">
      <c r="A851" s="1" t="s">
        <v>149</v>
      </c>
      <c r="B851" s="109">
        <v>0</v>
      </c>
      <c r="C851" s="109">
        <v>0</v>
      </c>
      <c r="D851" s="228">
        <v>0</v>
      </c>
      <c r="E851" s="206">
        <v>0</v>
      </c>
      <c r="F851" s="109">
        <v>0</v>
      </c>
      <c r="G851" s="109">
        <v>0</v>
      </c>
      <c r="H851" s="109">
        <v>0</v>
      </c>
      <c r="I851" s="106">
        <v>0</v>
      </c>
      <c r="J851" s="106">
        <v>0</v>
      </c>
      <c r="K851" s="106">
        <v>0</v>
      </c>
      <c r="L851" s="4"/>
    </row>
    <row r="852" spans="1:12" ht="51.75" thickBot="1" x14ac:dyDescent="0.3">
      <c r="A852" s="1" t="s">
        <v>150</v>
      </c>
      <c r="B852" s="109">
        <v>0</v>
      </c>
      <c r="C852" s="109">
        <v>0</v>
      </c>
      <c r="D852" s="228">
        <v>0</v>
      </c>
      <c r="E852" s="206">
        <v>0</v>
      </c>
      <c r="F852" s="109">
        <v>0</v>
      </c>
      <c r="G852" s="109">
        <v>0</v>
      </c>
      <c r="H852" s="109">
        <v>0</v>
      </c>
      <c r="I852" s="106">
        <v>0</v>
      </c>
      <c r="J852" s="106">
        <v>0</v>
      </c>
      <c r="K852" s="106">
        <v>0</v>
      </c>
      <c r="L852" s="4"/>
    </row>
    <row r="853" spans="1:12" ht="15.75" customHeight="1" thickBot="1" x14ac:dyDescent="0.3">
      <c r="A853" s="546" t="s">
        <v>192</v>
      </c>
      <c r="B853" s="547"/>
      <c r="C853" s="547"/>
      <c r="D853" s="547"/>
      <c r="E853" s="547"/>
      <c r="F853" s="547"/>
      <c r="G853" s="547"/>
      <c r="H853" s="547"/>
      <c r="I853" s="547"/>
      <c r="J853" s="547"/>
      <c r="K853" s="547"/>
      <c r="L853" s="548"/>
    </row>
    <row r="854" spans="1:12" x14ac:dyDescent="0.25">
      <c r="A854" s="3" t="s">
        <v>7</v>
      </c>
      <c r="B854" s="459">
        <f t="shared" ref="B854" si="453">SUM(B855:B858)</f>
        <v>15053400</v>
      </c>
      <c r="C854" s="459">
        <f t="shared" ref="C854" si="454">SUM(C855:C858)</f>
        <v>125923040</v>
      </c>
      <c r="D854" s="460">
        <f t="shared" ref="D854" si="455">SUM(D855:D858)</f>
        <v>44268000</v>
      </c>
      <c r="E854" s="199">
        <f t="shared" ref="E854" si="456">SUM(E855:E858)</f>
        <v>2000000</v>
      </c>
      <c r="F854" s="98">
        <f t="shared" ref="F854" si="457">SUM(F855:F858)</f>
        <v>0</v>
      </c>
      <c r="G854" s="98">
        <f t="shared" ref="G854" si="458">SUM(G855:G858)</f>
        <v>0</v>
      </c>
      <c r="H854" s="98">
        <f t="shared" ref="H854" si="459">SUM(H855:H858)</f>
        <v>0</v>
      </c>
      <c r="I854" s="104">
        <f t="shared" ref="I854" si="460">SUM(I855:I858)</f>
        <v>0</v>
      </c>
      <c r="J854" s="104">
        <f t="shared" ref="J854" si="461">SUM(J855:J858)</f>
        <v>0</v>
      </c>
      <c r="K854" s="104">
        <f t="shared" ref="K854" si="462">SUM(K855:K858)</f>
        <v>0</v>
      </c>
      <c r="L854" s="61"/>
    </row>
    <row r="855" spans="1:12" x14ac:dyDescent="0.25">
      <c r="A855" s="1" t="s">
        <v>8</v>
      </c>
      <c r="B855" s="461">
        <v>0</v>
      </c>
      <c r="C855" s="462">
        <v>0</v>
      </c>
      <c r="D855" s="463">
        <v>0</v>
      </c>
      <c r="E855" s="206">
        <v>0</v>
      </c>
      <c r="F855" s="109">
        <v>0</v>
      </c>
      <c r="G855" s="109">
        <v>0</v>
      </c>
      <c r="H855" s="109">
        <v>0</v>
      </c>
      <c r="I855" s="106">
        <v>0</v>
      </c>
      <c r="J855" s="106">
        <v>0</v>
      </c>
      <c r="K855" s="106">
        <v>0</v>
      </c>
      <c r="L855" s="4"/>
    </row>
    <row r="856" spans="1:12" x14ac:dyDescent="0.25">
      <c r="A856" s="1" t="s">
        <v>156</v>
      </c>
      <c r="B856" s="464">
        <v>0</v>
      </c>
      <c r="C856" s="465">
        <v>0</v>
      </c>
      <c r="D856" s="463">
        <v>0</v>
      </c>
      <c r="E856" s="206">
        <v>2000000</v>
      </c>
      <c r="F856" s="109">
        <v>0</v>
      </c>
      <c r="G856" s="109">
        <v>0</v>
      </c>
      <c r="H856" s="109">
        <v>0</v>
      </c>
      <c r="I856" s="106">
        <v>0</v>
      </c>
      <c r="J856" s="106">
        <v>0</v>
      </c>
      <c r="K856" s="106">
        <v>0</v>
      </c>
      <c r="L856" s="4"/>
    </row>
    <row r="857" spans="1:12" ht="25.5" x14ac:dyDescent="0.25">
      <c r="A857" s="1" t="s">
        <v>10</v>
      </c>
      <c r="B857" s="461">
        <v>0</v>
      </c>
      <c r="C857" s="462">
        <v>0</v>
      </c>
      <c r="D857" s="463">
        <v>0</v>
      </c>
      <c r="E857" s="206">
        <v>0</v>
      </c>
      <c r="F857" s="109">
        <v>0</v>
      </c>
      <c r="G857" s="109">
        <v>0</v>
      </c>
      <c r="H857" s="109">
        <v>0</v>
      </c>
      <c r="I857" s="106">
        <v>0</v>
      </c>
      <c r="J857" s="106">
        <v>0</v>
      </c>
      <c r="K857" s="106">
        <v>0</v>
      </c>
      <c r="L857" s="4"/>
    </row>
    <row r="858" spans="1:12" ht="25.5" x14ac:dyDescent="0.25">
      <c r="A858" s="2" t="s">
        <v>3</v>
      </c>
      <c r="B858" s="466">
        <f>SUM(B860:B861)</f>
        <v>15053400</v>
      </c>
      <c r="C858" s="467">
        <f t="shared" ref="C858:K858" si="463">SUM(C860:C861)</f>
        <v>125923040</v>
      </c>
      <c r="D858" s="468">
        <f t="shared" si="463"/>
        <v>44268000</v>
      </c>
      <c r="E858" s="199">
        <f t="shared" si="463"/>
        <v>0</v>
      </c>
      <c r="F858" s="98">
        <f t="shared" si="463"/>
        <v>0</v>
      </c>
      <c r="G858" s="98">
        <f t="shared" si="463"/>
        <v>0</v>
      </c>
      <c r="H858" s="98">
        <f t="shared" si="463"/>
        <v>0</v>
      </c>
      <c r="I858" s="104">
        <f t="shared" si="463"/>
        <v>0</v>
      </c>
      <c r="J858" s="104">
        <f t="shared" si="463"/>
        <v>0</v>
      </c>
      <c r="K858" s="104">
        <f t="shared" si="463"/>
        <v>0</v>
      </c>
      <c r="L858" s="4"/>
    </row>
    <row r="859" spans="1:12" x14ac:dyDescent="0.25">
      <c r="A859" s="1" t="s">
        <v>121</v>
      </c>
      <c r="B859" s="466"/>
      <c r="C859" s="467"/>
      <c r="D859" s="468"/>
      <c r="E859" s="199"/>
      <c r="F859" s="98"/>
      <c r="G859" s="98"/>
      <c r="H859" s="98"/>
      <c r="I859" s="104"/>
      <c r="J859" s="104"/>
      <c r="K859" s="105"/>
      <c r="L859" s="4"/>
    </row>
    <row r="860" spans="1:12" x14ac:dyDescent="0.25">
      <c r="A860" s="1" t="s">
        <v>6</v>
      </c>
      <c r="B860" s="461">
        <v>15053400</v>
      </c>
      <c r="C860" s="462">
        <v>125923040</v>
      </c>
      <c r="D860" s="463">
        <v>44268000</v>
      </c>
      <c r="E860" s="206">
        <v>0</v>
      </c>
      <c r="F860" s="109">
        <v>0</v>
      </c>
      <c r="G860" s="109">
        <v>0</v>
      </c>
      <c r="H860" s="109">
        <v>0</v>
      </c>
      <c r="I860" s="106">
        <v>0</v>
      </c>
      <c r="J860" s="106">
        <v>0</v>
      </c>
      <c r="K860" s="106">
        <v>0</v>
      </c>
      <c r="L860" s="4"/>
    </row>
    <row r="861" spans="1:12" ht="51" x14ac:dyDescent="0.25">
      <c r="A861" s="1" t="s">
        <v>13</v>
      </c>
      <c r="B861" s="461">
        <v>0</v>
      </c>
      <c r="C861" s="462">
        <v>0</v>
      </c>
      <c r="D861" s="463">
        <v>0</v>
      </c>
      <c r="E861" s="206">
        <v>0</v>
      </c>
      <c r="F861" s="109">
        <v>0</v>
      </c>
      <c r="G861" s="109">
        <v>0</v>
      </c>
      <c r="H861" s="109">
        <v>0</v>
      </c>
      <c r="I861" s="106">
        <v>0</v>
      </c>
      <c r="J861" s="106">
        <v>0</v>
      </c>
      <c r="K861" s="106">
        <v>0</v>
      </c>
      <c r="L861" s="4"/>
    </row>
    <row r="862" spans="1:12" x14ac:dyDescent="0.25">
      <c r="A862" s="2" t="s">
        <v>147</v>
      </c>
      <c r="B862" s="461"/>
      <c r="C862" s="462"/>
      <c r="D862" s="463"/>
      <c r="E862" s="206"/>
      <c r="F862" s="109"/>
      <c r="G862" s="109"/>
      <c r="H862" s="109"/>
      <c r="I862" s="106"/>
      <c r="J862" s="106"/>
      <c r="K862" s="107"/>
      <c r="L862" s="4"/>
    </row>
    <row r="863" spans="1:12" x14ac:dyDescent="0.25">
      <c r="A863" s="1" t="s">
        <v>148</v>
      </c>
      <c r="B863" s="461"/>
      <c r="C863" s="462"/>
      <c r="D863" s="463"/>
      <c r="E863" s="206"/>
      <c r="F863" s="109"/>
      <c r="G863" s="109"/>
      <c r="H863" s="109"/>
      <c r="I863" s="106"/>
      <c r="J863" s="106"/>
      <c r="K863" s="107"/>
      <c r="L863" s="4"/>
    </row>
    <row r="864" spans="1:12" x14ac:dyDescent="0.25">
      <c r="A864" s="1" t="s">
        <v>151</v>
      </c>
      <c r="B864" s="461"/>
      <c r="C864" s="462"/>
      <c r="D864" s="463"/>
      <c r="E864" s="206"/>
      <c r="F864" s="109"/>
      <c r="G864" s="109"/>
      <c r="H864" s="109"/>
      <c r="I864" s="106"/>
      <c r="J864" s="106"/>
      <c r="K864" s="107"/>
      <c r="L864" s="4"/>
    </row>
    <row r="865" spans="1:12" x14ac:dyDescent="0.25">
      <c r="A865" s="1" t="s">
        <v>149</v>
      </c>
      <c r="B865" s="461">
        <v>15053400</v>
      </c>
      <c r="C865" s="462">
        <v>125923040</v>
      </c>
      <c r="D865" s="463">
        <v>44268000</v>
      </c>
      <c r="E865" s="206">
        <v>0</v>
      </c>
      <c r="F865" s="109">
        <v>0</v>
      </c>
      <c r="G865" s="109">
        <v>0</v>
      </c>
      <c r="H865" s="109">
        <v>0</v>
      </c>
      <c r="I865" s="106">
        <v>0</v>
      </c>
      <c r="J865" s="106">
        <v>0</v>
      </c>
      <c r="K865" s="106">
        <v>0</v>
      </c>
      <c r="L865" s="4"/>
    </row>
    <row r="866" spans="1:12" ht="51.75" thickBot="1" x14ac:dyDescent="0.3">
      <c r="A866" s="1" t="s">
        <v>150</v>
      </c>
      <c r="B866" s="461">
        <v>0</v>
      </c>
      <c r="C866" s="462">
        <v>0</v>
      </c>
      <c r="D866" s="463">
        <v>0</v>
      </c>
      <c r="E866" s="206">
        <v>0</v>
      </c>
      <c r="F866" s="109">
        <v>0</v>
      </c>
      <c r="G866" s="109">
        <v>0</v>
      </c>
      <c r="H866" s="109">
        <v>0</v>
      </c>
      <c r="I866" s="106">
        <v>0</v>
      </c>
      <c r="J866" s="106">
        <v>0</v>
      </c>
      <c r="K866" s="106">
        <v>0</v>
      </c>
      <c r="L866" s="4"/>
    </row>
    <row r="867" spans="1:12" ht="15.75" customHeight="1" thickBot="1" x14ac:dyDescent="0.3">
      <c r="A867" s="486" t="s">
        <v>177</v>
      </c>
      <c r="B867" s="487"/>
      <c r="C867" s="487"/>
      <c r="D867" s="487"/>
      <c r="E867" s="487"/>
      <c r="F867" s="487"/>
      <c r="G867" s="487"/>
      <c r="H867" s="487"/>
      <c r="I867" s="487"/>
      <c r="J867" s="487"/>
      <c r="K867" s="487"/>
      <c r="L867" s="488"/>
    </row>
    <row r="868" spans="1:12" x14ac:dyDescent="0.25">
      <c r="A868" s="32" t="s">
        <v>7</v>
      </c>
      <c r="B868" s="104">
        <f t="shared" ref="B868" si="464">SUM(B869:B872)</f>
        <v>0</v>
      </c>
      <c r="C868" s="370">
        <f t="shared" ref="C868" si="465">SUM(C869:C872)</f>
        <v>0</v>
      </c>
      <c r="D868" s="368">
        <f t="shared" ref="D868" si="466">SUM(D869:D872)</f>
        <v>0</v>
      </c>
      <c r="E868" s="378">
        <v>1100000</v>
      </c>
      <c r="F868" s="376">
        <v>1000000</v>
      </c>
      <c r="G868" s="376">
        <v>700000</v>
      </c>
      <c r="H868" s="104">
        <f t="shared" ref="H868" si="467">SUM(H869:H872)</f>
        <v>0</v>
      </c>
      <c r="I868" s="104">
        <f t="shared" ref="I868" si="468">SUM(I869:I872)</f>
        <v>0</v>
      </c>
      <c r="J868" s="104">
        <f t="shared" ref="J868" si="469">SUM(J869:J872)</f>
        <v>0</v>
      </c>
      <c r="K868" s="104">
        <f t="shared" ref="K868" si="470">SUM(K869:K872)</f>
        <v>0</v>
      </c>
      <c r="L868" s="479" t="s">
        <v>111</v>
      </c>
    </row>
    <row r="869" spans="1:12" x14ac:dyDescent="0.25">
      <c r="A869" s="33" t="s">
        <v>8</v>
      </c>
      <c r="B869" s="106">
        <v>0</v>
      </c>
      <c r="C869" s="373">
        <v>0</v>
      </c>
      <c r="D869" s="371">
        <v>0</v>
      </c>
      <c r="E869" s="372">
        <v>0</v>
      </c>
      <c r="F869" s="373">
        <v>0</v>
      </c>
      <c r="G869" s="373">
        <v>0</v>
      </c>
      <c r="H869" s="106">
        <v>0</v>
      </c>
      <c r="I869" s="106">
        <v>0</v>
      </c>
      <c r="J869" s="106">
        <v>0</v>
      </c>
      <c r="K869" s="106">
        <v>0</v>
      </c>
      <c r="L869" s="480"/>
    </row>
    <row r="870" spans="1:12" x14ac:dyDescent="0.25">
      <c r="A870" s="33" t="s">
        <v>9</v>
      </c>
      <c r="B870" s="106">
        <v>0</v>
      </c>
      <c r="C870" s="373">
        <v>0</v>
      </c>
      <c r="D870" s="371">
        <v>0</v>
      </c>
      <c r="E870" s="372">
        <v>0</v>
      </c>
      <c r="F870" s="373">
        <v>0</v>
      </c>
      <c r="G870" s="373">
        <v>0</v>
      </c>
      <c r="H870" s="106">
        <v>0</v>
      </c>
      <c r="I870" s="106">
        <v>0</v>
      </c>
      <c r="J870" s="106">
        <v>0</v>
      </c>
      <c r="K870" s="106">
        <v>0</v>
      </c>
      <c r="L870" s="480"/>
    </row>
    <row r="871" spans="1:12" ht="25.5" x14ac:dyDescent="0.25">
      <c r="A871" s="33" t="s">
        <v>10</v>
      </c>
      <c r="B871" s="106">
        <v>0</v>
      </c>
      <c r="C871" s="373">
        <v>0</v>
      </c>
      <c r="D871" s="371">
        <v>0</v>
      </c>
      <c r="E871" s="372">
        <v>0</v>
      </c>
      <c r="F871" s="373">
        <v>0</v>
      </c>
      <c r="G871" s="373">
        <v>0</v>
      </c>
      <c r="H871" s="106">
        <v>0</v>
      </c>
      <c r="I871" s="106">
        <v>0</v>
      </c>
      <c r="J871" s="106">
        <v>0</v>
      </c>
      <c r="K871" s="106">
        <v>0</v>
      </c>
      <c r="L871" s="480"/>
    </row>
    <row r="872" spans="1:12" ht="25.5" x14ac:dyDescent="0.25">
      <c r="A872" s="35" t="s">
        <v>3</v>
      </c>
      <c r="B872" s="104">
        <f>SUM(B874:B875)</f>
        <v>0</v>
      </c>
      <c r="C872" s="370">
        <f t="shared" ref="C872:K872" si="471">SUM(C874:C875)</f>
        <v>0</v>
      </c>
      <c r="D872" s="368">
        <f t="shared" si="471"/>
        <v>0</v>
      </c>
      <c r="E872" s="369">
        <f t="shared" si="471"/>
        <v>0</v>
      </c>
      <c r="F872" s="370">
        <f t="shared" si="471"/>
        <v>0</v>
      </c>
      <c r="G872" s="370">
        <f t="shared" si="471"/>
        <v>0</v>
      </c>
      <c r="H872" s="104">
        <f t="shared" si="471"/>
        <v>0</v>
      </c>
      <c r="I872" s="104">
        <f t="shared" si="471"/>
        <v>0</v>
      </c>
      <c r="J872" s="104">
        <f t="shared" si="471"/>
        <v>0</v>
      </c>
      <c r="K872" s="104">
        <f t="shared" si="471"/>
        <v>0</v>
      </c>
      <c r="L872" s="480"/>
    </row>
    <row r="873" spans="1:12" x14ac:dyDescent="0.25">
      <c r="A873" s="33" t="s">
        <v>121</v>
      </c>
      <c r="B873" s="104"/>
      <c r="C873" s="370"/>
      <c r="D873" s="368"/>
      <c r="E873" s="369"/>
      <c r="F873" s="370"/>
      <c r="G873" s="370"/>
      <c r="H873" s="104"/>
      <c r="I873" s="104"/>
      <c r="J873" s="104"/>
      <c r="K873" s="105"/>
      <c r="L873" s="480"/>
    </row>
    <row r="874" spans="1:12" x14ac:dyDescent="0.25">
      <c r="A874" s="33" t="s">
        <v>6</v>
      </c>
      <c r="B874" s="106">
        <v>0</v>
      </c>
      <c r="C874" s="373">
        <v>0</v>
      </c>
      <c r="D874" s="371">
        <v>0</v>
      </c>
      <c r="E874" s="372">
        <v>0</v>
      </c>
      <c r="F874" s="373">
        <v>0</v>
      </c>
      <c r="G874" s="373">
        <v>0</v>
      </c>
      <c r="H874" s="106">
        <v>0</v>
      </c>
      <c r="I874" s="106">
        <v>0</v>
      </c>
      <c r="J874" s="106">
        <v>0</v>
      </c>
      <c r="K874" s="106">
        <v>0</v>
      </c>
      <c r="L874" s="480"/>
    </row>
    <row r="875" spans="1:12" ht="51" x14ac:dyDescent="0.25">
      <c r="A875" s="33" t="s">
        <v>13</v>
      </c>
      <c r="B875" s="106">
        <v>0</v>
      </c>
      <c r="C875" s="373">
        <v>0</v>
      </c>
      <c r="D875" s="371">
        <v>0</v>
      </c>
      <c r="E875" s="372">
        <v>0</v>
      </c>
      <c r="F875" s="373">
        <v>0</v>
      </c>
      <c r="G875" s="373">
        <v>0</v>
      </c>
      <c r="H875" s="106">
        <v>0</v>
      </c>
      <c r="I875" s="106">
        <v>0</v>
      </c>
      <c r="J875" s="106">
        <v>0</v>
      </c>
      <c r="K875" s="106">
        <v>0</v>
      </c>
      <c r="L875" s="480"/>
    </row>
    <row r="876" spans="1:12" x14ac:dyDescent="0.25">
      <c r="A876" s="2" t="s">
        <v>147</v>
      </c>
      <c r="B876" s="106"/>
      <c r="C876" s="373"/>
      <c r="D876" s="371"/>
      <c r="E876" s="372"/>
      <c r="F876" s="373"/>
      <c r="G876" s="373"/>
      <c r="H876" s="106"/>
      <c r="I876" s="106"/>
      <c r="J876" s="106"/>
      <c r="K876" s="107"/>
      <c r="L876" s="480"/>
    </row>
    <row r="877" spans="1:12" x14ac:dyDescent="0.25">
      <c r="A877" s="1" t="s">
        <v>148</v>
      </c>
      <c r="B877" s="106"/>
      <c r="C877" s="373"/>
      <c r="D877" s="371"/>
      <c r="E877" s="372"/>
      <c r="F877" s="373"/>
      <c r="G877" s="373"/>
      <c r="H877" s="106"/>
      <c r="I877" s="106"/>
      <c r="J877" s="106"/>
      <c r="K877" s="107"/>
      <c r="L877" s="480"/>
    </row>
    <row r="878" spans="1:12" x14ac:dyDescent="0.25">
      <c r="A878" s="1" t="s">
        <v>151</v>
      </c>
      <c r="B878" s="106"/>
      <c r="C878" s="373"/>
      <c r="D878" s="371"/>
      <c r="E878" s="372"/>
      <c r="F878" s="373"/>
      <c r="G878" s="373"/>
      <c r="H878" s="106"/>
      <c r="I878" s="106"/>
      <c r="J878" s="106"/>
      <c r="K878" s="107"/>
      <c r="L878" s="480"/>
    </row>
    <row r="879" spans="1:12" x14ac:dyDescent="0.25">
      <c r="A879" s="1" t="s">
        <v>149</v>
      </c>
      <c r="B879" s="106">
        <v>0</v>
      </c>
      <c r="C879" s="373">
        <v>0</v>
      </c>
      <c r="D879" s="371">
        <v>0</v>
      </c>
      <c r="E879" s="372">
        <v>0</v>
      </c>
      <c r="F879" s="373">
        <v>0</v>
      </c>
      <c r="G879" s="373">
        <v>0</v>
      </c>
      <c r="H879" s="106">
        <v>0</v>
      </c>
      <c r="I879" s="106">
        <v>0</v>
      </c>
      <c r="J879" s="106">
        <v>0</v>
      </c>
      <c r="K879" s="106">
        <v>0</v>
      </c>
      <c r="L879" s="480"/>
    </row>
    <row r="880" spans="1:12" ht="51.75" thickBot="1" x14ac:dyDescent="0.3">
      <c r="A880" s="1" t="s">
        <v>150</v>
      </c>
      <c r="B880" s="106">
        <v>0</v>
      </c>
      <c r="C880" s="373">
        <v>0</v>
      </c>
      <c r="D880" s="371">
        <v>0</v>
      </c>
      <c r="E880" s="372">
        <v>0</v>
      </c>
      <c r="F880" s="373">
        <v>0</v>
      </c>
      <c r="G880" s="373">
        <v>0</v>
      </c>
      <c r="H880" s="106">
        <v>0</v>
      </c>
      <c r="I880" s="106">
        <v>0</v>
      </c>
      <c r="J880" s="106">
        <v>0</v>
      </c>
      <c r="K880" s="106">
        <v>0</v>
      </c>
      <c r="L880" s="481"/>
    </row>
    <row r="881" spans="1:12" ht="15.75" customHeight="1" thickBot="1" x14ac:dyDescent="0.3">
      <c r="A881" s="486" t="s">
        <v>178</v>
      </c>
      <c r="B881" s="487"/>
      <c r="C881" s="487"/>
      <c r="D881" s="487"/>
      <c r="E881" s="487"/>
      <c r="F881" s="487"/>
      <c r="G881" s="487"/>
      <c r="H881" s="487"/>
      <c r="I881" s="487"/>
      <c r="J881" s="487"/>
      <c r="K881" s="487"/>
      <c r="L881" s="488"/>
    </row>
    <row r="882" spans="1:12" x14ac:dyDescent="0.25">
      <c r="A882" s="32" t="s">
        <v>7</v>
      </c>
      <c r="B882" s="104">
        <f t="shared" ref="B882" si="472">SUM(B883:B886)</f>
        <v>0</v>
      </c>
      <c r="C882" s="98">
        <f t="shared" ref="C882" si="473">SUM(C883:C886)</f>
        <v>0</v>
      </c>
      <c r="D882" s="217">
        <f t="shared" ref="D882" si="474">SUM(D883:D886)</f>
        <v>0</v>
      </c>
      <c r="E882" s="199">
        <f t="shared" ref="E882" si="475">SUM(E883:E886)</f>
        <v>0</v>
      </c>
      <c r="F882" s="98">
        <f t="shared" ref="F882" si="476">SUM(F883:F886)</f>
        <v>0</v>
      </c>
      <c r="G882" s="98">
        <f t="shared" ref="G882" si="477">SUM(G883:G886)</f>
        <v>0</v>
      </c>
      <c r="H882" s="98">
        <f t="shared" ref="H882" si="478">SUM(H883:H886)</f>
        <v>0</v>
      </c>
      <c r="I882" s="98">
        <f t="shared" ref="I882" si="479">SUM(I883:I886)</f>
        <v>0</v>
      </c>
      <c r="J882" s="104">
        <f t="shared" ref="J882" si="480">SUM(J883:J886)</f>
        <v>0</v>
      </c>
      <c r="K882" s="104">
        <f t="shared" ref="K882" si="481">SUM(K883:K886)</f>
        <v>0</v>
      </c>
      <c r="L882" s="489" t="s">
        <v>101</v>
      </c>
    </row>
    <row r="883" spans="1:12" ht="15" customHeight="1" x14ac:dyDescent="0.25">
      <c r="A883" s="33" t="s">
        <v>8</v>
      </c>
      <c r="B883" s="106">
        <v>0</v>
      </c>
      <c r="C883" s="109">
        <v>0</v>
      </c>
      <c r="D883" s="228">
        <v>0</v>
      </c>
      <c r="E883" s="206">
        <v>0</v>
      </c>
      <c r="F883" s="109">
        <v>0</v>
      </c>
      <c r="G883" s="109">
        <v>0</v>
      </c>
      <c r="H883" s="109">
        <v>0</v>
      </c>
      <c r="I883" s="109">
        <v>0</v>
      </c>
      <c r="J883" s="106">
        <v>0</v>
      </c>
      <c r="K883" s="106">
        <v>0</v>
      </c>
      <c r="L883" s="490"/>
    </row>
    <row r="884" spans="1:12" x14ac:dyDescent="0.25">
      <c r="A884" s="33" t="s">
        <v>9</v>
      </c>
      <c r="B884" s="106">
        <v>0</v>
      </c>
      <c r="C884" s="109">
        <v>0</v>
      </c>
      <c r="D884" s="228">
        <v>0</v>
      </c>
      <c r="E884" s="206">
        <v>0</v>
      </c>
      <c r="F884" s="109">
        <v>0</v>
      </c>
      <c r="G884" s="109">
        <v>0</v>
      </c>
      <c r="H884" s="109">
        <v>0</v>
      </c>
      <c r="I884" s="109">
        <v>0</v>
      </c>
      <c r="J884" s="106">
        <v>0</v>
      </c>
      <c r="K884" s="106">
        <v>0</v>
      </c>
      <c r="L884" s="490"/>
    </row>
    <row r="885" spans="1:12" ht="25.5" x14ac:dyDescent="0.25">
      <c r="A885" s="33" t="s">
        <v>10</v>
      </c>
      <c r="B885" s="106">
        <v>0</v>
      </c>
      <c r="C885" s="109">
        <v>0</v>
      </c>
      <c r="D885" s="228">
        <v>0</v>
      </c>
      <c r="E885" s="206">
        <v>0</v>
      </c>
      <c r="F885" s="109">
        <v>0</v>
      </c>
      <c r="G885" s="109">
        <v>0</v>
      </c>
      <c r="H885" s="109">
        <v>0</v>
      </c>
      <c r="I885" s="109">
        <v>0</v>
      </c>
      <c r="J885" s="106">
        <v>0</v>
      </c>
      <c r="K885" s="106">
        <v>0</v>
      </c>
      <c r="L885" s="490"/>
    </row>
    <row r="886" spans="1:12" ht="25.5" x14ac:dyDescent="0.25">
      <c r="A886" s="35" t="s">
        <v>3</v>
      </c>
      <c r="B886" s="104">
        <f>SUM(B888:B889)</f>
        <v>0</v>
      </c>
      <c r="C886" s="98">
        <f t="shared" ref="C886:K886" si="482">SUM(C888:C889)</f>
        <v>0</v>
      </c>
      <c r="D886" s="217">
        <f t="shared" si="482"/>
        <v>0</v>
      </c>
      <c r="E886" s="199">
        <f t="shared" si="482"/>
        <v>0</v>
      </c>
      <c r="F886" s="98">
        <f t="shared" si="482"/>
        <v>0</v>
      </c>
      <c r="G886" s="98">
        <f t="shared" si="482"/>
        <v>0</v>
      </c>
      <c r="H886" s="98">
        <f t="shared" si="482"/>
        <v>0</v>
      </c>
      <c r="I886" s="98">
        <f t="shared" si="482"/>
        <v>0</v>
      </c>
      <c r="J886" s="104">
        <f t="shared" si="482"/>
        <v>0</v>
      </c>
      <c r="K886" s="104">
        <f t="shared" si="482"/>
        <v>0</v>
      </c>
      <c r="L886" s="490"/>
    </row>
    <row r="887" spans="1:12" x14ac:dyDescent="0.25">
      <c r="A887" s="33" t="s">
        <v>121</v>
      </c>
      <c r="B887" s="104"/>
      <c r="C887" s="98"/>
      <c r="D887" s="217"/>
      <c r="E887" s="199"/>
      <c r="F887" s="98"/>
      <c r="G887" s="98"/>
      <c r="H887" s="98"/>
      <c r="I887" s="98"/>
      <c r="J887" s="104"/>
      <c r="K887" s="105"/>
      <c r="L887" s="490"/>
    </row>
    <row r="888" spans="1:12" x14ac:dyDescent="0.25">
      <c r="A888" s="33" t="s">
        <v>6</v>
      </c>
      <c r="B888" s="106">
        <v>0</v>
      </c>
      <c r="C888" s="109">
        <v>0</v>
      </c>
      <c r="D888" s="228">
        <v>0</v>
      </c>
      <c r="E888" s="206">
        <v>0</v>
      </c>
      <c r="F888" s="109">
        <v>0</v>
      </c>
      <c r="G888" s="109">
        <v>0</v>
      </c>
      <c r="H888" s="109">
        <v>0</v>
      </c>
      <c r="I888" s="109">
        <v>0</v>
      </c>
      <c r="J888" s="106">
        <v>0</v>
      </c>
      <c r="K888" s="106">
        <v>0</v>
      </c>
      <c r="L888" s="490"/>
    </row>
    <row r="889" spans="1:12" ht="51" x14ac:dyDescent="0.25">
      <c r="A889" s="33" t="s">
        <v>13</v>
      </c>
      <c r="B889" s="106">
        <v>0</v>
      </c>
      <c r="C889" s="109">
        <v>0</v>
      </c>
      <c r="D889" s="228">
        <v>0</v>
      </c>
      <c r="E889" s="206">
        <v>0</v>
      </c>
      <c r="F889" s="109">
        <v>0</v>
      </c>
      <c r="G889" s="109">
        <v>0</v>
      </c>
      <c r="H889" s="109">
        <v>0</v>
      </c>
      <c r="I889" s="109">
        <v>0</v>
      </c>
      <c r="J889" s="106">
        <v>0</v>
      </c>
      <c r="K889" s="106">
        <v>0</v>
      </c>
      <c r="L889" s="490"/>
    </row>
    <row r="890" spans="1:12" x14ac:dyDescent="0.25">
      <c r="A890" s="2" t="s">
        <v>147</v>
      </c>
      <c r="B890" s="106"/>
      <c r="C890" s="109"/>
      <c r="D890" s="228"/>
      <c r="E890" s="206"/>
      <c r="F890" s="109"/>
      <c r="G890" s="109"/>
      <c r="H890" s="109"/>
      <c r="I890" s="109"/>
      <c r="J890" s="106"/>
      <c r="K890" s="107"/>
      <c r="L890" s="490"/>
    </row>
    <row r="891" spans="1:12" x14ac:dyDescent="0.25">
      <c r="A891" s="1" t="s">
        <v>148</v>
      </c>
      <c r="B891" s="106"/>
      <c r="C891" s="109"/>
      <c r="D891" s="228"/>
      <c r="E891" s="206"/>
      <c r="F891" s="109"/>
      <c r="G891" s="109"/>
      <c r="H891" s="109"/>
      <c r="I891" s="109"/>
      <c r="J891" s="106"/>
      <c r="K891" s="107"/>
      <c r="L891" s="490"/>
    </row>
    <row r="892" spans="1:12" x14ac:dyDescent="0.25">
      <c r="A892" s="1" t="s">
        <v>151</v>
      </c>
      <c r="B892" s="106"/>
      <c r="C892" s="109"/>
      <c r="D892" s="228"/>
      <c r="E892" s="206"/>
      <c r="F892" s="109"/>
      <c r="G892" s="109"/>
      <c r="H892" s="109"/>
      <c r="I892" s="109"/>
      <c r="J892" s="106"/>
      <c r="K892" s="107"/>
      <c r="L892" s="490"/>
    </row>
    <row r="893" spans="1:12" x14ac:dyDescent="0.25">
      <c r="A893" s="1" t="s">
        <v>149</v>
      </c>
      <c r="B893" s="106">
        <v>0</v>
      </c>
      <c r="C893" s="109">
        <v>0</v>
      </c>
      <c r="D893" s="228">
        <v>0</v>
      </c>
      <c r="E893" s="206">
        <v>0</v>
      </c>
      <c r="F893" s="109">
        <v>0</v>
      </c>
      <c r="G893" s="109">
        <v>0</v>
      </c>
      <c r="H893" s="109">
        <v>0</v>
      </c>
      <c r="I893" s="109">
        <v>0</v>
      </c>
      <c r="J893" s="106">
        <v>0</v>
      </c>
      <c r="K893" s="106">
        <v>0</v>
      </c>
      <c r="L893" s="490"/>
    </row>
    <row r="894" spans="1:12" ht="51.75" thickBot="1" x14ac:dyDescent="0.3">
      <c r="A894" s="1" t="s">
        <v>150</v>
      </c>
      <c r="B894" s="106">
        <v>0</v>
      </c>
      <c r="C894" s="109">
        <v>0</v>
      </c>
      <c r="D894" s="228">
        <v>0</v>
      </c>
      <c r="E894" s="206">
        <v>0</v>
      </c>
      <c r="F894" s="109">
        <v>0</v>
      </c>
      <c r="G894" s="109">
        <v>0</v>
      </c>
      <c r="H894" s="109">
        <v>0</v>
      </c>
      <c r="I894" s="109">
        <v>0</v>
      </c>
      <c r="J894" s="106">
        <v>0</v>
      </c>
      <c r="K894" s="106">
        <v>0</v>
      </c>
      <c r="L894" s="496"/>
    </row>
    <row r="895" spans="1:12" ht="15.75" thickBot="1" x14ac:dyDescent="0.3">
      <c r="A895" s="534" t="s">
        <v>179</v>
      </c>
      <c r="B895" s="535"/>
      <c r="C895" s="535"/>
      <c r="D895" s="535"/>
      <c r="E895" s="535"/>
      <c r="F895" s="535"/>
      <c r="G895" s="535"/>
      <c r="H895" s="535"/>
      <c r="I895" s="535"/>
      <c r="J895" s="535"/>
      <c r="K895" s="535"/>
      <c r="L895" s="537"/>
    </row>
    <row r="896" spans="1:12" ht="18.75" customHeight="1" thickBot="1" x14ac:dyDescent="0.3">
      <c r="A896" s="483" t="s">
        <v>180</v>
      </c>
      <c r="B896" s="484"/>
      <c r="C896" s="484"/>
      <c r="D896" s="484"/>
      <c r="E896" s="484"/>
      <c r="F896" s="484"/>
      <c r="G896" s="484"/>
      <c r="H896" s="484"/>
      <c r="I896" s="484"/>
      <c r="J896" s="484"/>
      <c r="K896" s="484"/>
      <c r="L896" s="485"/>
    </row>
    <row r="897" spans="1:12" x14ac:dyDescent="0.25">
      <c r="A897" s="3" t="s">
        <v>7</v>
      </c>
      <c r="B897" s="104">
        <f t="shared" ref="B897" si="483">SUM(B898:B901)</f>
        <v>0</v>
      </c>
      <c r="C897" s="370">
        <f t="shared" ref="C897" si="484">SUM(C898:C901)</f>
        <v>0</v>
      </c>
      <c r="D897" s="368">
        <f t="shared" ref="D897" si="485">SUM(D898:D901)</f>
        <v>0</v>
      </c>
      <c r="E897" s="369">
        <f t="shared" ref="E897" si="486">SUM(E898:E901)</f>
        <v>0</v>
      </c>
      <c r="F897" s="370">
        <f t="shared" ref="F897" si="487">SUM(F898:F901)</f>
        <v>0</v>
      </c>
      <c r="G897" s="370">
        <f t="shared" ref="G897" si="488">SUM(G898:G901)</f>
        <v>3000000</v>
      </c>
      <c r="H897" s="370">
        <f t="shared" ref="H897" si="489">SUM(H898:H901)</f>
        <v>0</v>
      </c>
      <c r="I897" s="104">
        <f t="shared" ref="I897" si="490">SUM(I898:I901)</f>
        <v>0</v>
      </c>
      <c r="J897" s="104">
        <f t="shared" ref="J897" si="491">SUM(J898:J901)</f>
        <v>0</v>
      </c>
      <c r="K897" s="104">
        <f t="shared" ref="K897" si="492">SUM(K898:K901)</f>
        <v>0</v>
      </c>
      <c r="L897" s="479" t="s">
        <v>100</v>
      </c>
    </row>
    <row r="898" spans="1:12" x14ac:dyDescent="0.25">
      <c r="A898" s="1" t="s">
        <v>8</v>
      </c>
      <c r="B898" s="106">
        <v>0</v>
      </c>
      <c r="C898" s="373">
        <v>0</v>
      </c>
      <c r="D898" s="371">
        <v>0</v>
      </c>
      <c r="E898" s="372">
        <v>0</v>
      </c>
      <c r="F898" s="373">
        <v>0</v>
      </c>
      <c r="G898" s="373">
        <v>0</v>
      </c>
      <c r="H898" s="373">
        <v>0</v>
      </c>
      <c r="I898" s="106">
        <v>0</v>
      </c>
      <c r="J898" s="106">
        <v>0</v>
      </c>
      <c r="K898" s="106">
        <v>0</v>
      </c>
      <c r="L898" s="480"/>
    </row>
    <row r="899" spans="1:12" x14ac:dyDescent="0.25">
      <c r="A899" s="1" t="s">
        <v>9</v>
      </c>
      <c r="B899" s="106">
        <v>0</v>
      </c>
      <c r="C899" s="373">
        <v>0</v>
      </c>
      <c r="D899" s="371">
        <v>0</v>
      </c>
      <c r="E899" s="372">
        <v>0</v>
      </c>
      <c r="F899" s="373">
        <v>0</v>
      </c>
      <c r="G899" s="373">
        <v>0</v>
      </c>
      <c r="H899" s="373">
        <v>0</v>
      </c>
      <c r="I899" s="106">
        <v>0</v>
      </c>
      <c r="J899" s="106">
        <v>0</v>
      </c>
      <c r="K899" s="106">
        <v>0</v>
      </c>
      <c r="L899" s="480"/>
    </row>
    <row r="900" spans="1:12" ht="25.5" x14ac:dyDescent="0.25">
      <c r="A900" s="1" t="s">
        <v>10</v>
      </c>
      <c r="B900" s="106">
        <v>0</v>
      </c>
      <c r="C900" s="373">
        <v>0</v>
      </c>
      <c r="D900" s="371">
        <v>0</v>
      </c>
      <c r="E900" s="372">
        <v>0</v>
      </c>
      <c r="F900" s="373">
        <v>0</v>
      </c>
      <c r="G900" s="373">
        <v>0</v>
      </c>
      <c r="H900" s="373">
        <v>0</v>
      </c>
      <c r="I900" s="106">
        <v>0</v>
      </c>
      <c r="J900" s="106">
        <v>0</v>
      </c>
      <c r="K900" s="106">
        <v>0</v>
      </c>
      <c r="L900" s="480"/>
    </row>
    <row r="901" spans="1:12" ht="25.5" x14ac:dyDescent="0.25">
      <c r="A901" s="2" t="s">
        <v>3</v>
      </c>
      <c r="B901" s="104">
        <f>SUM(B903:B904)</f>
        <v>0</v>
      </c>
      <c r="C901" s="370">
        <f t="shared" ref="C901:K901" si="493">SUM(C903:C904)</f>
        <v>0</v>
      </c>
      <c r="D901" s="368">
        <f t="shared" si="493"/>
        <v>0</v>
      </c>
      <c r="E901" s="369">
        <f t="shared" si="493"/>
        <v>0</v>
      </c>
      <c r="F901" s="370">
        <f t="shared" si="493"/>
        <v>0</v>
      </c>
      <c r="G901" s="370">
        <f t="shared" si="493"/>
        <v>3000000</v>
      </c>
      <c r="H901" s="370">
        <f t="shared" si="493"/>
        <v>0</v>
      </c>
      <c r="I901" s="104">
        <f t="shared" si="493"/>
        <v>0</v>
      </c>
      <c r="J901" s="104">
        <f t="shared" si="493"/>
        <v>0</v>
      </c>
      <c r="K901" s="104">
        <f t="shared" si="493"/>
        <v>0</v>
      </c>
      <c r="L901" s="480"/>
    </row>
    <row r="902" spans="1:12" x14ac:dyDescent="0.25">
      <c r="A902" s="1" t="s">
        <v>121</v>
      </c>
      <c r="B902" s="104"/>
      <c r="C902" s="370"/>
      <c r="D902" s="368"/>
      <c r="E902" s="369"/>
      <c r="F902" s="370"/>
      <c r="G902" s="370"/>
      <c r="H902" s="370"/>
      <c r="I902" s="104"/>
      <c r="J902" s="104"/>
      <c r="K902" s="105"/>
      <c r="L902" s="480"/>
    </row>
    <row r="903" spans="1:12" x14ac:dyDescent="0.25">
      <c r="A903" s="1" t="s">
        <v>6</v>
      </c>
      <c r="B903" s="106">
        <v>0</v>
      </c>
      <c r="C903" s="373">
        <v>0</v>
      </c>
      <c r="D903" s="371">
        <v>0</v>
      </c>
      <c r="E903" s="372">
        <v>0</v>
      </c>
      <c r="F903" s="373">
        <v>0</v>
      </c>
      <c r="G903" s="373">
        <v>0</v>
      </c>
      <c r="H903" s="373">
        <v>0</v>
      </c>
      <c r="I903" s="106">
        <v>0</v>
      </c>
      <c r="J903" s="106">
        <v>0</v>
      </c>
      <c r="K903" s="106">
        <v>0</v>
      </c>
      <c r="L903" s="480"/>
    </row>
    <row r="904" spans="1:12" ht="51" x14ac:dyDescent="0.25">
      <c r="A904" s="1" t="s">
        <v>13</v>
      </c>
      <c r="B904" s="106">
        <v>0</v>
      </c>
      <c r="C904" s="373">
        <v>0</v>
      </c>
      <c r="D904" s="371">
        <v>0</v>
      </c>
      <c r="E904" s="372">
        <v>0</v>
      </c>
      <c r="F904" s="373">
        <v>0</v>
      </c>
      <c r="G904" s="375">
        <v>3000000</v>
      </c>
      <c r="H904" s="373">
        <v>0</v>
      </c>
      <c r="I904" s="106">
        <v>0</v>
      </c>
      <c r="J904" s="106">
        <v>0</v>
      </c>
      <c r="K904" s="106">
        <v>0</v>
      </c>
      <c r="L904" s="480"/>
    </row>
    <row r="905" spans="1:12" x14ac:dyDescent="0.25">
      <c r="A905" s="2" t="s">
        <v>147</v>
      </c>
      <c r="B905" s="106"/>
      <c r="C905" s="373"/>
      <c r="D905" s="371"/>
      <c r="E905" s="372"/>
      <c r="F905" s="373"/>
      <c r="G905" s="373"/>
      <c r="H905" s="373"/>
      <c r="I905" s="106"/>
      <c r="J905" s="106"/>
      <c r="K905" s="107"/>
      <c r="L905" s="480"/>
    </row>
    <row r="906" spans="1:12" x14ac:dyDescent="0.25">
      <c r="A906" s="1" t="s">
        <v>148</v>
      </c>
      <c r="B906" s="106"/>
      <c r="C906" s="373"/>
      <c r="D906" s="371"/>
      <c r="E906" s="372"/>
      <c r="F906" s="373"/>
      <c r="G906" s="373"/>
      <c r="H906" s="373"/>
      <c r="I906" s="106"/>
      <c r="J906" s="106"/>
      <c r="K906" s="107"/>
      <c r="L906" s="480"/>
    </row>
    <row r="907" spans="1:12" x14ac:dyDescent="0.25">
      <c r="A907" s="1" t="s">
        <v>151</v>
      </c>
      <c r="B907" s="106"/>
      <c r="C907" s="373"/>
      <c r="D907" s="371"/>
      <c r="E907" s="372"/>
      <c r="F907" s="373"/>
      <c r="G907" s="373"/>
      <c r="H907" s="373"/>
      <c r="I907" s="106"/>
      <c r="J907" s="106"/>
      <c r="K907" s="107"/>
      <c r="L907" s="480"/>
    </row>
    <row r="908" spans="1:12" x14ac:dyDescent="0.25">
      <c r="A908" s="1" t="s">
        <v>149</v>
      </c>
      <c r="B908" s="106">
        <v>0</v>
      </c>
      <c r="C908" s="373">
        <v>0</v>
      </c>
      <c r="D908" s="371">
        <v>0</v>
      </c>
      <c r="E908" s="372">
        <v>0</v>
      </c>
      <c r="F908" s="373">
        <v>0</v>
      </c>
      <c r="G908" s="373">
        <v>0</v>
      </c>
      <c r="H908" s="373">
        <v>0</v>
      </c>
      <c r="I908" s="106">
        <v>0</v>
      </c>
      <c r="J908" s="106">
        <v>0</v>
      </c>
      <c r="K908" s="106">
        <v>0</v>
      </c>
      <c r="L908" s="480"/>
    </row>
    <row r="909" spans="1:12" ht="51.75" thickBot="1" x14ac:dyDescent="0.3">
      <c r="A909" s="1" t="s">
        <v>150</v>
      </c>
      <c r="B909" s="106">
        <v>0</v>
      </c>
      <c r="C909" s="373">
        <v>0</v>
      </c>
      <c r="D909" s="371">
        <v>0</v>
      </c>
      <c r="E909" s="372">
        <v>0</v>
      </c>
      <c r="F909" s="373">
        <v>0</v>
      </c>
      <c r="G909" s="375">
        <v>3000000</v>
      </c>
      <c r="H909" s="373">
        <v>0</v>
      </c>
      <c r="I909" s="106">
        <v>0</v>
      </c>
      <c r="J909" s="106">
        <v>0</v>
      </c>
      <c r="K909" s="106">
        <v>0</v>
      </c>
      <c r="L909" s="480"/>
    </row>
    <row r="910" spans="1:12" ht="15.75" customHeight="1" thickBot="1" x14ac:dyDescent="0.3">
      <c r="A910" s="483" t="s">
        <v>181</v>
      </c>
      <c r="B910" s="484"/>
      <c r="C910" s="484"/>
      <c r="D910" s="484"/>
      <c r="E910" s="484"/>
      <c r="F910" s="484"/>
      <c r="G910" s="484"/>
      <c r="H910" s="484"/>
      <c r="I910" s="484"/>
      <c r="J910" s="484"/>
      <c r="K910" s="484"/>
      <c r="L910" s="485"/>
    </row>
    <row r="911" spans="1:12" ht="15.75" customHeight="1" x14ac:dyDescent="0.25">
      <c r="A911" s="3" t="s">
        <v>7</v>
      </c>
      <c r="B911" s="104">
        <f t="shared" ref="B911" si="494">SUM(B912:B915)</f>
        <v>0</v>
      </c>
      <c r="C911" s="98">
        <f t="shared" ref="C911" si="495">SUM(C912:C915)</f>
        <v>0</v>
      </c>
      <c r="D911" s="217">
        <f t="shared" ref="D911" si="496">SUM(D912:D915)</f>
        <v>0</v>
      </c>
      <c r="E911" s="199">
        <f t="shared" ref="E911" si="497">SUM(E912:E915)</f>
        <v>0</v>
      </c>
      <c r="F911" s="98">
        <f t="shared" ref="F911" si="498">SUM(F912:F915)</f>
        <v>0</v>
      </c>
      <c r="G911" s="98">
        <f t="shared" ref="G911" si="499">SUM(G912:G915)</f>
        <v>0</v>
      </c>
      <c r="H911" s="98">
        <f t="shared" ref="H911" si="500">SUM(H912:H915)</f>
        <v>0</v>
      </c>
      <c r="I911" s="98">
        <f t="shared" ref="I911" si="501">SUM(I912:I915)</f>
        <v>0</v>
      </c>
      <c r="J911" s="104">
        <f t="shared" ref="J911" si="502">SUM(J912:J915)</f>
        <v>0</v>
      </c>
      <c r="K911" s="104">
        <f t="shared" ref="K911" si="503">SUM(K912:K915)</f>
        <v>0</v>
      </c>
      <c r="L911" s="489" t="s">
        <v>101</v>
      </c>
    </row>
    <row r="912" spans="1:12" x14ac:dyDescent="0.25">
      <c r="A912" s="1" t="s">
        <v>8</v>
      </c>
      <c r="B912" s="106">
        <v>0</v>
      </c>
      <c r="C912" s="109">
        <v>0</v>
      </c>
      <c r="D912" s="228">
        <v>0</v>
      </c>
      <c r="E912" s="206">
        <v>0</v>
      </c>
      <c r="F912" s="109">
        <v>0</v>
      </c>
      <c r="G912" s="109">
        <v>0</v>
      </c>
      <c r="H912" s="109">
        <v>0</v>
      </c>
      <c r="I912" s="109">
        <v>0</v>
      </c>
      <c r="J912" s="106">
        <v>0</v>
      </c>
      <c r="K912" s="106">
        <v>0</v>
      </c>
      <c r="L912" s="490"/>
    </row>
    <row r="913" spans="1:12" x14ac:dyDescent="0.25">
      <c r="A913" s="1" t="s">
        <v>9</v>
      </c>
      <c r="B913" s="106">
        <v>0</v>
      </c>
      <c r="C913" s="109">
        <v>0</v>
      </c>
      <c r="D913" s="228">
        <v>0</v>
      </c>
      <c r="E913" s="206">
        <v>0</v>
      </c>
      <c r="F913" s="109">
        <v>0</v>
      </c>
      <c r="G913" s="109">
        <v>0</v>
      </c>
      <c r="H913" s="109">
        <v>0</v>
      </c>
      <c r="I913" s="109">
        <v>0</v>
      </c>
      <c r="J913" s="106">
        <v>0</v>
      </c>
      <c r="K913" s="106">
        <v>0</v>
      </c>
      <c r="L913" s="490"/>
    </row>
    <row r="914" spans="1:12" ht="25.5" x14ac:dyDescent="0.25">
      <c r="A914" s="1" t="s">
        <v>10</v>
      </c>
      <c r="B914" s="106">
        <v>0</v>
      </c>
      <c r="C914" s="109">
        <v>0</v>
      </c>
      <c r="D914" s="228">
        <v>0</v>
      </c>
      <c r="E914" s="206">
        <v>0</v>
      </c>
      <c r="F914" s="109">
        <v>0</v>
      </c>
      <c r="G914" s="109">
        <v>0</v>
      </c>
      <c r="H914" s="109">
        <v>0</v>
      </c>
      <c r="I914" s="109">
        <v>0</v>
      </c>
      <c r="J914" s="106">
        <v>0</v>
      </c>
      <c r="K914" s="106">
        <v>0</v>
      </c>
      <c r="L914" s="490"/>
    </row>
    <row r="915" spans="1:12" ht="25.5" x14ac:dyDescent="0.25">
      <c r="A915" s="2" t="s">
        <v>3</v>
      </c>
      <c r="B915" s="104">
        <f>SUM(B917:B918)</f>
        <v>0</v>
      </c>
      <c r="C915" s="98">
        <f t="shared" ref="C915:K915" si="504">SUM(C917:C918)</f>
        <v>0</v>
      </c>
      <c r="D915" s="217">
        <f t="shared" si="504"/>
        <v>0</v>
      </c>
      <c r="E915" s="199">
        <f t="shared" si="504"/>
        <v>0</v>
      </c>
      <c r="F915" s="98">
        <f t="shared" si="504"/>
        <v>0</v>
      </c>
      <c r="G915" s="98">
        <f t="shared" si="504"/>
        <v>0</v>
      </c>
      <c r="H915" s="98">
        <f t="shared" si="504"/>
        <v>0</v>
      </c>
      <c r="I915" s="98">
        <f t="shared" si="504"/>
        <v>0</v>
      </c>
      <c r="J915" s="104">
        <f t="shared" si="504"/>
        <v>0</v>
      </c>
      <c r="K915" s="104">
        <f t="shared" si="504"/>
        <v>0</v>
      </c>
      <c r="L915" s="490"/>
    </row>
    <row r="916" spans="1:12" x14ac:dyDescent="0.25">
      <c r="A916" s="1" t="s">
        <v>121</v>
      </c>
      <c r="B916" s="104"/>
      <c r="C916" s="98"/>
      <c r="D916" s="217"/>
      <c r="E916" s="199"/>
      <c r="F916" s="98"/>
      <c r="G916" s="98"/>
      <c r="H916" s="98"/>
      <c r="I916" s="98"/>
      <c r="J916" s="104"/>
      <c r="K916" s="105"/>
      <c r="L916" s="490"/>
    </row>
    <row r="917" spans="1:12" x14ac:dyDescent="0.25">
      <c r="A917" s="1" t="s">
        <v>6</v>
      </c>
      <c r="B917" s="106">
        <v>0</v>
      </c>
      <c r="C917" s="109">
        <v>0</v>
      </c>
      <c r="D917" s="228">
        <v>0</v>
      </c>
      <c r="E917" s="206">
        <v>0</v>
      </c>
      <c r="F917" s="109">
        <v>0</v>
      </c>
      <c r="G917" s="109">
        <v>0</v>
      </c>
      <c r="H917" s="109">
        <v>0</v>
      </c>
      <c r="I917" s="109">
        <v>0</v>
      </c>
      <c r="J917" s="106">
        <v>0</v>
      </c>
      <c r="K917" s="106">
        <v>0</v>
      </c>
      <c r="L917" s="490"/>
    </row>
    <row r="918" spans="1:12" ht="51" x14ac:dyDescent="0.25">
      <c r="A918" s="1" t="s">
        <v>13</v>
      </c>
      <c r="B918" s="106">
        <v>0</v>
      </c>
      <c r="C918" s="109">
        <v>0</v>
      </c>
      <c r="D918" s="228">
        <v>0</v>
      </c>
      <c r="E918" s="206">
        <v>0</v>
      </c>
      <c r="F918" s="109">
        <v>0</v>
      </c>
      <c r="G918" s="109">
        <v>0</v>
      </c>
      <c r="H918" s="109">
        <v>0</v>
      </c>
      <c r="I918" s="109">
        <v>0</v>
      </c>
      <c r="J918" s="106">
        <v>0</v>
      </c>
      <c r="K918" s="106">
        <v>0</v>
      </c>
      <c r="L918" s="490"/>
    </row>
    <row r="919" spans="1:12" x14ac:dyDescent="0.25">
      <c r="A919" s="2" t="s">
        <v>147</v>
      </c>
      <c r="B919" s="106"/>
      <c r="C919" s="109"/>
      <c r="D919" s="228"/>
      <c r="E919" s="206"/>
      <c r="F919" s="109"/>
      <c r="G919" s="109"/>
      <c r="H919" s="109"/>
      <c r="I919" s="109"/>
      <c r="J919" s="106"/>
      <c r="K919" s="107"/>
      <c r="L919" s="490"/>
    </row>
    <row r="920" spans="1:12" x14ac:dyDescent="0.25">
      <c r="A920" s="1" t="s">
        <v>148</v>
      </c>
      <c r="B920" s="106"/>
      <c r="C920" s="109"/>
      <c r="D920" s="228"/>
      <c r="E920" s="206"/>
      <c r="F920" s="109"/>
      <c r="G920" s="109"/>
      <c r="H920" s="109"/>
      <c r="I920" s="109"/>
      <c r="J920" s="106"/>
      <c r="K920" s="107"/>
      <c r="L920" s="490"/>
    </row>
    <row r="921" spans="1:12" x14ac:dyDescent="0.25">
      <c r="A921" s="1" t="s">
        <v>151</v>
      </c>
      <c r="B921" s="106"/>
      <c r="C921" s="109"/>
      <c r="D921" s="228"/>
      <c r="E921" s="206"/>
      <c r="F921" s="109"/>
      <c r="G921" s="109"/>
      <c r="H921" s="109"/>
      <c r="I921" s="109"/>
      <c r="J921" s="106"/>
      <c r="K921" s="107"/>
      <c r="L921" s="490"/>
    </row>
    <row r="922" spans="1:12" x14ac:dyDescent="0.25">
      <c r="A922" s="1" t="s">
        <v>149</v>
      </c>
      <c r="B922" s="106">
        <v>0</v>
      </c>
      <c r="C922" s="109">
        <v>0</v>
      </c>
      <c r="D922" s="228">
        <v>0</v>
      </c>
      <c r="E922" s="206">
        <v>0</v>
      </c>
      <c r="F922" s="109">
        <v>0</v>
      </c>
      <c r="G922" s="109">
        <v>0</v>
      </c>
      <c r="H922" s="109">
        <v>0</v>
      </c>
      <c r="I922" s="109">
        <v>0</v>
      </c>
      <c r="J922" s="106">
        <v>0</v>
      </c>
      <c r="K922" s="106">
        <v>0</v>
      </c>
      <c r="L922" s="490"/>
    </row>
    <row r="923" spans="1:12" ht="51.75" thickBot="1" x14ac:dyDescent="0.3">
      <c r="A923" s="1" t="s">
        <v>150</v>
      </c>
      <c r="B923" s="106">
        <v>0</v>
      </c>
      <c r="C923" s="109">
        <v>0</v>
      </c>
      <c r="D923" s="228">
        <v>0</v>
      </c>
      <c r="E923" s="206">
        <v>0</v>
      </c>
      <c r="F923" s="109">
        <v>0</v>
      </c>
      <c r="G923" s="109">
        <v>0</v>
      </c>
      <c r="H923" s="109">
        <v>0</v>
      </c>
      <c r="I923" s="109">
        <v>0</v>
      </c>
      <c r="J923" s="106">
        <v>0</v>
      </c>
      <c r="K923" s="106">
        <v>0</v>
      </c>
      <c r="L923" s="496"/>
    </row>
    <row r="924" spans="1:12" ht="15.75" thickBot="1" x14ac:dyDescent="0.3">
      <c r="A924" s="541" t="s">
        <v>182</v>
      </c>
      <c r="B924" s="542"/>
      <c r="C924" s="542"/>
      <c r="D924" s="542"/>
      <c r="E924" s="542"/>
      <c r="F924" s="542"/>
      <c r="G924" s="542"/>
      <c r="H924" s="542"/>
      <c r="I924" s="542"/>
      <c r="J924" s="542"/>
      <c r="K924" s="542"/>
      <c r="L924" s="543"/>
    </row>
    <row r="925" spans="1:12" ht="15.75" customHeight="1" thickBot="1" x14ac:dyDescent="0.3">
      <c r="A925" s="483" t="s">
        <v>183</v>
      </c>
      <c r="B925" s="484"/>
      <c r="C925" s="484"/>
      <c r="D925" s="484"/>
      <c r="E925" s="484"/>
      <c r="F925" s="484"/>
      <c r="G925" s="484"/>
      <c r="H925" s="484"/>
      <c r="I925" s="484"/>
      <c r="J925" s="484"/>
      <c r="K925" s="484"/>
      <c r="L925" s="485"/>
    </row>
    <row r="926" spans="1:12" x14ac:dyDescent="0.25">
      <c r="A926" s="3" t="s">
        <v>7</v>
      </c>
      <c r="B926" s="104">
        <f t="shared" ref="B926" si="505">SUM(B927:B930)</f>
        <v>0</v>
      </c>
      <c r="C926" s="98">
        <f t="shared" ref="C926" si="506">SUM(C927:C930)</f>
        <v>0</v>
      </c>
      <c r="D926" s="217">
        <f t="shared" ref="D926" si="507">SUM(D927:D930)</f>
        <v>0</v>
      </c>
      <c r="E926" s="199">
        <f t="shared" ref="E926" si="508">SUM(E927:E930)</f>
        <v>0</v>
      </c>
      <c r="F926" s="98">
        <f t="shared" ref="F926" si="509">SUM(F927:F930)</f>
        <v>0</v>
      </c>
      <c r="G926" s="98">
        <f t="shared" ref="G926" si="510">SUM(G927:G930)</f>
        <v>0</v>
      </c>
      <c r="H926" s="98">
        <f t="shared" ref="H926" si="511">SUM(H927:H930)</f>
        <v>0</v>
      </c>
      <c r="I926" s="98">
        <f t="shared" ref="I926" si="512">SUM(I927:I930)</f>
        <v>0</v>
      </c>
      <c r="J926" s="104">
        <f t="shared" ref="J926" si="513">SUM(J927:J930)</f>
        <v>0</v>
      </c>
      <c r="K926" s="104">
        <f t="shared" ref="K926" si="514">SUM(K927:K930)</f>
        <v>0</v>
      </c>
      <c r="L926" s="489" t="s">
        <v>102</v>
      </c>
    </row>
    <row r="927" spans="1:12" x14ac:dyDescent="0.25">
      <c r="A927" s="1" t="s">
        <v>8</v>
      </c>
      <c r="B927" s="106">
        <v>0</v>
      </c>
      <c r="C927" s="109">
        <v>0</v>
      </c>
      <c r="D927" s="228">
        <v>0</v>
      </c>
      <c r="E927" s="206">
        <v>0</v>
      </c>
      <c r="F927" s="109">
        <v>0</v>
      </c>
      <c r="G927" s="109">
        <v>0</v>
      </c>
      <c r="H927" s="109">
        <v>0</v>
      </c>
      <c r="I927" s="109">
        <v>0</v>
      </c>
      <c r="J927" s="106">
        <v>0</v>
      </c>
      <c r="K927" s="106">
        <v>0</v>
      </c>
      <c r="L927" s="490"/>
    </row>
    <row r="928" spans="1:12" x14ac:dyDescent="0.25">
      <c r="A928" s="1" t="s">
        <v>9</v>
      </c>
      <c r="B928" s="106">
        <v>0</v>
      </c>
      <c r="C928" s="109">
        <v>0</v>
      </c>
      <c r="D928" s="228">
        <v>0</v>
      </c>
      <c r="E928" s="206">
        <v>0</v>
      </c>
      <c r="F928" s="109">
        <v>0</v>
      </c>
      <c r="G928" s="109">
        <v>0</v>
      </c>
      <c r="H928" s="109">
        <v>0</v>
      </c>
      <c r="I928" s="109">
        <v>0</v>
      </c>
      <c r="J928" s="106">
        <v>0</v>
      </c>
      <c r="K928" s="106">
        <v>0</v>
      </c>
      <c r="L928" s="490"/>
    </row>
    <row r="929" spans="1:12" ht="25.5" x14ac:dyDescent="0.25">
      <c r="A929" s="1" t="s">
        <v>10</v>
      </c>
      <c r="B929" s="106">
        <v>0</v>
      </c>
      <c r="C929" s="109">
        <v>0</v>
      </c>
      <c r="D929" s="228">
        <v>0</v>
      </c>
      <c r="E929" s="206">
        <v>0</v>
      </c>
      <c r="F929" s="109">
        <v>0</v>
      </c>
      <c r="G929" s="109">
        <v>0</v>
      </c>
      <c r="H929" s="109">
        <v>0</v>
      </c>
      <c r="I929" s="109">
        <v>0</v>
      </c>
      <c r="J929" s="106">
        <v>0</v>
      </c>
      <c r="K929" s="106">
        <v>0</v>
      </c>
      <c r="L929" s="490"/>
    </row>
    <row r="930" spans="1:12" ht="25.5" x14ac:dyDescent="0.25">
      <c r="A930" s="2" t="s">
        <v>3</v>
      </c>
      <c r="B930" s="104">
        <f>SUM(B932:B933)</f>
        <v>0</v>
      </c>
      <c r="C930" s="98">
        <f t="shared" ref="C930:K930" si="515">SUM(C932:C933)</f>
        <v>0</v>
      </c>
      <c r="D930" s="217">
        <f t="shared" si="515"/>
        <v>0</v>
      </c>
      <c r="E930" s="199">
        <f t="shared" si="515"/>
        <v>0</v>
      </c>
      <c r="F930" s="98">
        <f t="shared" si="515"/>
        <v>0</v>
      </c>
      <c r="G930" s="98">
        <f t="shared" si="515"/>
        <v>0</v>
      </c>
      <c r="H930" s="98">
        <f t="shared" si="515"/>
        <v>0</v>
      </c>
      <c r="I930" s="98">
        <f t="shared" si="515"/>
        <v>0</v>
      </c>
      <c r="J930" s="104">
        <f t="shared" si="515"/>
        <v>0</v>
      </c>
      <c r="K930" s="104">
        <f t="shared" si="515"/>
        <v>0</v>
      </c>
      <c r="L930" s="490"/>
    </row>
    <row r="931" spans="1:12" x14ac:dyDescent="0.25">
      <c r="A931" s="1" t="s">
        <v>121</v>
      </c>
      <c r="B931" s="104"/>
      <c r="C931" s="98"/>
      <c r="D931" s="217"/>
      <c r="E931" s="199"/>
      <c r="F931" s="98"/>
      <c r="G931" s="98"/>
      <c r="H931" s="98"/>
      <c r="I931" s="98"/>
      <c r="J931" s="104"/>
      <c r="K931" s="105"/>
      <c r="L931" s="490"/>
    </row>
    <row r="932" spans="1:12" x14ac:dyDescent="0.25">
      <c r="A932" s="1" t="s">
        <v>6</v>
      </c>
      <c r="B932" s="106">
        <v>0</v>
      </c>
      <c r="C932" s="109">
        <v>0</v>
      </c>
      <c r="D932" s="228">
        <v>0</v>
      </c>
      <c r="E932" s="206">
        <v>0</v>
      </c>
      <c r="F932" s="109">
        <v>0</v>
      </c>
      <c r="G932" s="109">
        <v>0</v>
      </c>
      <c r="H932" s="109">
        <v>0</v>
      </c>
      <c r="I932" s="109">
        <v>0</v>
      </c>
      <c r="J932" s="106">
        <v>0</v>
      </c>
      <c r="K932" s="106">
        <v>0</v>
      </c>
      <c r="L932" s="490"/>
    </row>
    <row r="933" spans="1:12" ht="51" x14ac:dyDescent="0.25">
      <c r="A933" s="1" t="s">
        <v>13</v>
      </c>
      <c r="B933" s="106">
        <v>0</v>
      </c>
      <c r="C933" s="109">
        <v>0</v>
      </c>
      <c r="D933" s="228">
        <v>0</v>
      </c>
      <c r="E933" s="206">
        <v>0</v>
      </c>
      <c r="F933" s="109">
        <v>0</v>
      </c>
      <c r="G933" s="109">
        <v>0</v>
      </c>
      <c r="H933" s="109">
        <v>0</v>
      </c>
      <c r="I933" s="109">
        <v>0</v>
      </c>
      <c r="J933" s="106">
        <v>0</v>
      </c>
      <c r="K933" s="106">
        <v>0</v>
      </c>
      <c r="L933" s="490"/>
    </row>
    <row r="934" spans="1:12" x14ac:dyDescent="0.25">
      <c r="A934" s="2" t="s">
        <v>147</v>
      </c>
      <c r="B934" s="106"/>
      <c r="C934" s="109"/>
      <c r="D934" s="228"/>
      <c r="E934" s="206"/>
      <c r="F934" s="109"/>
      <c r="G934" s="109"/>
      <c r="H934" s="109"/>
      <c r="I934" s="109"/>
      <c r="J934" s="106"/>
      <c r="K934" s="107"/>
      <c r="L934" s="490"/>
    </row>
    <row r="935" spans="1:12" x14ac:dyDescent="0.25">
      <c r="A935" s="1" t="s">
        <v>148</v>
      </c>
      <c r="B935" s="106"/>
      <c r="C935" s="109"/>
      <c r="D935" s="228"/>
      <c r="E935" s="206"/>
      <c r="F935" s="109"/>
      <c r="G935" s="109"/>
      <c r="H935" s="109"/>
      <c r="I935" s="109"/>
      <c r="J935" s="106"/>
      <c r="K935" s="107"/>
      <c r="L935" s="490"/>
    </row>
    <row r="936" spans="1:12" x14ac:dyDescent="0.25">
      <c r="A936" s="1" t="s">
        <v>151</v>
      </c>
      <c r="B936" s="106"/>
      <c r="C936" s="109"/>
      <c r="D936" s="228"/>
      <c r="E936" s="206"/>
      <c r="F936" s="109"/>
      <c r="G936" s="109"/>
      <c r="H936" s="109"/>
      <c r="I936" s="109"/>
      <c r="J936" s="106"/>
      <c r="K936" s="107"/>
      <c r="L936" s="490"/>
    </row>
    <row r="937" spans="1:12" x14ac:dyDescent="0.25">
      <c r="A937" s="1" t="s">
        <v>149</v>
      </c>
      <c r="B937" s="106">
        <v>0</v>
      </c>
      <c r="C937" s="109">
        <v>0</v>
      </c>
      <c r="D937" s="228">
        <v>0</v>
      </c>
      <c r="E937" s="206">
        <v>0</v>
      </c>
      <c r="F937" s="109">
        <v>0</v>
      </c>
      <c r="G937" s="109">
        <v>0</v>
      </c>
      <c r="H937" s="109">
        <v>0</v>
      </c>
      <c r="I937" s="109">
        <v>0</v>
      </c>
      <c r="J937" s="106">
        <v>0</v>
      </c>
      <c r="K937" s="106">
        <v>0</v>
      </c>
      <c r="L937" s="490"/>
    </row>
    <row r="938" spans="1:12" ht="51.75" thickBot="1" x14ac:dyDescent="0.3">
      <c r="A938" s="1" t="s">
        <v>150</v>
      </c>
      <c r="B938" s="106">
        <v>0</v>
      </c>
      <c r="C938" s="109">
        <v>0</v>
      </c>
      <c r="D938" s="228">
        <v>0</v>
      </c>
      <c r="E938" s="206">
        <v>0</v>
      </c>
      <c r="F938" s="109">
        <v>0</v>
      </c>
      <c r="G938" s="109">
        <v>0</v>
      </c>
      <c r="H938" s="109">
        <v>0</v>
      </c>
      <c r="I938" s="109">
        <v>0</v>
      </c>
      <c r="J938" s="106">
        <v>0</v>
      </c>
      <c r="K938" s="106">
        <v>0</v>
      </c>
      <c r="L938" s="496"/>
    </row>
    <row r="939" spans="1:12" ht="41.25" customHeight="1" thickBot="1" x14ac:dyDescent="0.3">
      <c r="A939" s="475" t="s">
        <v>69</v>
      </c>
      <c r="B939" s="476"/>
      <c r="C939" s="476"/>
      <c r="D939" s="476"/>
      <c r="E939" s="476"/>
      <c r="F939" s="476"/>
      <c r="G939" s="476"/>
      <c r="H939" s="476"/>
      <c r="I939" s="476"/>
      <c r="J939" s="476"/>
      <c r="K939" s="476"/>
      <c r="L939" s="477"/>
    </row>
    <row r="940" spans="1:12" x14ac:dyDescent="0.25">
      <c r="A940" s="14" t="s">
        <v>7</v>
      </c>
      <c r="B940" s="401">
        <f>B954+B968+B982+B996+B1010</f>
        <v>0</v>
      </c>
      <c r="C940" s="401">
        <f t="shared" ref="C940:K940" si="516">C954+C968+C982+C996+C1010</f>
        <v>0</v>
      </c>
      <c r="D940" s="414">
        <f t="shared" si="516"/>
        <v>0</v>
      </c>
      <c r="E940" s="400">
        <f t="shared" si="516"/>
        <v>0</v>
      </c>
      <c r="F940" s="401">
        <f t="shared" si="516"/>
        <v>0</v>
      </c>
      <c r="G940" s="401">
        <f t="shared" si="516"/>
        <v>500000</v>
      </c>
      <c r="H940" s="401">
        <f t="shared" si="516"/>
        <v>0</v>
      </c>
      <c r="I940" s="401">
        <f t="shared" si="516"/>
        <v>0</v>
      </c>
      <c r="J940" s="401">
        <f t="shared" si="516"/>
        <v>0</v>
      </c>
      <c r="K940" s="401">
        <f t="shared" si="516"/>
        <v>0</v>
      </c>
      <c r="L940" s="18"/>
    </row>
    <row r="941" spans="1:12" x14ac:dyDescent="0.25">
      <c r="A941" s="15" t="s">
        <v>8</v>
      </c>
      <c r="B941" s="447">
        <f>B955+B969+B983+B997+B1011</f>
        <v>0</v>
      </c>
      <c r="C941" s="447">
        <f t="shared" ref="C941:K941" si="517">C955+C969+C983+C997+C1011</f>
        <v>0</v>
      </c>
      <c r="D941" s="448">
        <f t="shared" si="517"/>
        <v>0</v>
      </c>
      <c r="E941" s="449">
        <f t="shared" si="517"/>
        <v>0</v>
      </c>
      <c r="F941" s="447">
        <f t="shared" si="517"/>
        <v>0</v>
      </c>
      <c r="G941" s="447">
        <f t="shared" si="517"/>
        <v>0</v>
      </c>
      <c r="H941" s="447">
        <f t="shared" si="517"/>
        <v>0</v>
      </c>
      <c r="I941" s="447">
        <f t="shared" si="517"/>
        <v>0</v>
      </c>
      <c r="J941" s="447">
        <f t="shared" si="517"/>
        <v>0</v>
      </c>
      <c r="K941" s="447">
        <f t="shared" si="517"/>
        <v>0</v>
      </c>
      <c r="L941" s="19"/>
    </row>
    <row r="942" spans="1:12" x14ac:dyDescent="0.25">
      <c r="A942" s="15" t="s">
        <v>9</v>
      </c>
      <c r="B942" s="447">
        <f>B956+B970+B984+B998+B1012</f>
        <v>0</v>
      </c>
      <c r="C942" s="447">
        <f t="shared" ref="C942:K942" si="518">C956+C970+C984+C998+C1012</f>
        <v>0</v>
      </c>
      <c r="D942" s="448">
        <f t="shared" si="518"/>
        <v>0</v>
      </c>
      <c r="E942" s="449">
        <f t="shared" si="518"/>
        <v>0</v>
      </c>
      <c r="F942" s="447">
        <f t="shared" si="518"/>
        <v>0</v>
      </c>
      <c r="G942" s="447">
        <f t="shared" si="518"/>
        <v>0</v>
      </c>
      <c r="H942" s="447">
        <f t="shared" si="518"/>
        <v>0</v>
      </c>
      <c r="I942" s="447">
        <f t="shared" si="518"/>
        <v>0</v>
      </c>
      <c r="J942" s="447">
        <f t="shared" si="518"/>
        <v>0</v>
      </c>
      <c r="K942" s="447">
        <f t="shared" si="518"/>
        <v>0</v>
      </c>
      <c r="L942" s="19"/>
    </row>
    <row r="943" spans="1:12" ht="25.5" x14ac:dyDescent="0.25">
      <c r="A943" s="15" t="s">
        <v>10</v>
      </c>
      <c r="B943" s="447">
        <f>B957+B971+B985+B999+B1013</f>
        <v>0</v>
      </c>
      <c r="C943" s="447">
        <f t="shared" ref="C943:K943" si="519">C957+C971+C985+C999+C1013</f>
        <v>0</v>
      </c>
      <c r="D943" s="448">
        <f t="shared" si="519"/>
        <v>0</v>
      </c>
      <c r="E943" s="449">
        <f t="shared" si="519"/>
        <v>0</v>
      </c>
      <c r="F943" s="447">
        <f t="shared" si="519"/>
        <v>0</v>
      </c>
      <c r="G943" s="447">
        <f t="shared" si="519"/>
        <v>0</v>
      </c>
      <c r="H943" s="447">
        <f t="shared" si="519"/>
        <v>0</v>
      </c>
      <c r="I943" s="447">
        <f t="shared" si="519"/>
        <v>0</v>
      </c>
      <c r="J943" s="447">
        <f t="shared" si="519"/>
        <v>0</v>
      </c>
      <c r="K943" s="447">
        <f t="shared" si="519"/>
        <v>0</v>
      </c>
      <c r="L943" s="19"/>
    </row>
    <row r="944" spans="1:12" ht="25.5" x14ac:dyDescent="0.25">
      <c r="A944" s="16" t="s">
        <v>3</v>
      </c>
      <c r="B944" s="401">
        <f>B958+B972+B986+B1000+B1014</f>
        <v>0</v>
      </c>
      <c r="C944" s="401">
        <f t="shared" ref="C944:K944" si="520">C958+C972+C986+C1000+C1014</f>
        <v>0</v>
      </c>
      <c r="D944" s="399">
        <f t="shared" si="520"/>
        <v>0</v>
      </c>
      <c r="E944" s="400">
        <f t="shared" si="520"/>
        <v>0</v>
      </c>
      <c r="F944" s="401">
        <f t="shared" si="520"/>
        <v>0</v>
      </c>
      <c r="G944" s="401">
        <f t="shared" si="520"/>
        <v>500000</v>
      </c>
      <c r="H944" s="401">
        <f t="shared" si="520"/>
        <v>0</v>
      </c>
      <c r="I944" s="401">
        <f t="shared" si="520"/>
        <v>0</v>
      </c>
      <c r="J944" s="401">
        <f t="shared" si="520"/>
        <v>0</v>
      </c>
      <c r="K944" s="401">
        <f t="shared" si="520"/>
        <v>0</v>
      </c>
      <c r="L944" s="19"/>
    </row>
    <row r="945" spans="1:12" x14ac:dyDescent="0.25">
      <c r="A945" s="15" t="s">
        <v>121</v>
      </c>
      <c r="B945" s="447"/>
      <c r="C945" s="450"/>
      <c r="D945" s="451"/>
      <c r="E945" s="452"/>
      <c r="F945" s="450"/>
      <c r="G945" s="450"/>
      <c r="H945" s="450"/>
      <c r="I945" s="450"/>
      <c r="J945" s="450"/>
      <c r="K945" s="450"/>
      <c r="L945" s="19"/>
    </row>
    <row r="946" spans="1:12" x14ac:dyDescent="0.25">
      <c r="A946" s="15" t="s">
        <v>6</v>
      </c>
      <c r="B946" s="447">
        <f>B960+B974+B988+B1002+B1016</f>
        <v>0</v>
      </c>
      <c r="C946" s="447">
        <f t="shared" ref="C946:K946" si="521">C960+C974+C988+C1002+C1016</f>
        <v>0</v>
      </c>
      <c r="D946" s="448">
        <f t="shared" si="521"/>
        <v>0</v>
      </c>
      <c r="E946" s="449">
        <f t="shared" si="521"/>
        <v>0</v>
      </c>
      <c r="F946" s="447">
        <f t="shared" si="521"/>
        <v>0</v>
      </c>
      <c r="G946" s="447">
        <f t="shared" si="521"/>
        <v>500000</v>
      </c>
      <c r="H946" s="447">
        <f t="shared" si="521"/>
        <v>0</v>
      </c>
      <c r="I946" s="447">
        <f t="shared" si="521"/>
        <v>0</v>
      </c>
      <c r="J946" s="447">
        <f t="shared" si="521"/>
        <v>0</v>
      </c>
      <c r="K946" s="447">
        <f t="shared" si="521"/>
        <v>0</v>
      </c>
      <c r="L946" s="19"/>
    </row>
    <row r="947" spans="1:12" ht="51" x14ac:dyDescent="0.25">
      <c r="A947" s="159" t="s">
        <v>13</v>
      </c>
      <c r="B947" s="447">
        <f>B961+B975+B989+B1003+B1017</f>
        <v>0</v>
      </c>
      <c r="C947" s="447">
        <f t="shared" ref="C947:K947" si="522">C961+C975+C989+C1003+C1017</f>
        <v>0</v>
      </c>
      <c r="D947" s="448">
        <f t="shared" si="522"/>
        <v>0</v>
      </c>
      <c r="E947" s="449">
        <f t="shared" si="522"/>
        <v>0</v>
      </c>
      <c r="F947" s="447">
        <f t="shared" si="522"/>
        <v>0</v>
      </c>
      <c r="G947" s="447">
        <f t="shared" si="522"/>
        <v>0</v>
      </c>
      <c r="H947" s="447">
        <f t="shared" si="522"/>
        <v>0</v>
      </c>
      <c r="I947" s="447">
        <f t="shared" si="522"/>
        <v>0</v>
      </c>
      <c r="J947" s="447">
        <f t="shared" si="522"/>
        <v>0</v>
      </c>
      <c r="K947" s="447">
        <f t="shared" si="522"/>
        <v>0</v>
      </c>
      <c r="L947" s="19"/>
    </row>
    <row r="948" spans="1:12" x14ac:dyDescent="0.25">
      <c r="A948" s="16" t="s">
        <v>147</v>
      </c>
      <c r="B948" s="401"/>
      <c r="C948" s="94"/>
      <c r="D948" s="397"/>
      <c r="E948" s="207"/>
      <c r="F948" s="94"/>
      <c r="G948" s="94"/>
      <c r="H948" s="94"/>
      <c r="I948" s="94"/>
      <c r="J948" s="94"/>
      <c r="K948" s="94"/>
      <c r="L948" s="19"/>
    </row>
    <row r="949" spans="1:12" x14ac:dyDescent="0.25">
      <c r="A949" s="15" t="s">
        <v>148</v>
      </c>
      <c r="B949" s="401"/>
      <c r="C949" s="94"/>
      <c r="D949" s="397"/>
      <c r="E949" s="207"/>
      <c r="F949" s="94"/>
      <c r="G949" s="94"/>
      <c r="H949" s="94"/>
      <c r="I949" s="94"/>
      <c r="J949" s="94"/>
      <c r="K949" s="94"/>
      <c r="L949" s="19"/>
    </row>
    <row r="950" spans="1:12" x14ac:dyDescent="0.25">
      <c r="A950" s="15" t="s">
        <v>151</v>
      </c>
      <c r="B950" s="401"/>
      <c r="C950" s="401"/>
      <c r="D950" s="399"/>
      <c r="E950" s="400"/>
      <c r="F950" s="401"/>
      <c r="G950" s="401"/>
      <c r="H950" s="401"/>
      <c r="I950" s="401"/>
      <c r="J950" s="401"/>
      <c r="K950" s="401"/>
      <c r="L950" s="19"/>
    </row>
    <row r="951" spans="1:12" x14ac:dyDescent="0.25">
      <c r="A951" s="15" t="s">
        <v>149</v>
      </c>
      <c r="B951" s="447">
        <f>B965+B979+B993+B1007+B1021</f>
        <v>0</v>
      </c>
      <c r="C951" s="447">
        <f t="shared" ref="C951:K951" si="523">C965+C979+C993+C1007+C1021</f>
        <v>0</v>
      </c>
      <c r="D951" s="448">
        <f t="shared" si="523"/>
        <v>0</v>
      </c>
      <c r="E951" s="449">
        <f t="shared" si="523"/>
        <v>0</v>
      </c>
      <c r="F951" s="447">
        <f t="shared" si="523"/>
        <v>0</v>
      </c>
      <c r="G951" s="447">
        <f>G965+G979+G993+G1007+G1021</f>
        <v>500000</v>
      </c>
      <c r="H951" s="447">
        <f t="shared" si="523"/>
        <v>0</v>
      </c>
      <c r="I951" s="447">
        <f t="shared" si="523"/>
        <v>0</v>
      </c>
      <c r="J951" s="447">
        <f t="shared" si="523"/>
        <v>0</v>
      </c>
      <c r="K951" s="447">
        <f t="shared" si="523"/>
        <v>0</v>
      </c>
      <c r="L951" s="19"/>
    </row>
    <row r="952" spans="1:12" ht="51.75" thickBot="1" x14ac:dyDescent="0.3">
      <c r="A952" s="15" t="s">
        <v>150</v>
      </c>
      <c r="B952" s="447">
        <f>B966+B980+B994+B1008+B1022</f>
        <v>0</v>
      </c>
      <c r="C952" s="447">
        <f t="shared" ref="C952:K952" si="524">C966+C980+C994+C1008+C1022</f>
        <v>0</v>
      </c>
      <c r="D952" s="453">
        <f t="shared" si="524"/>
        <v>0</v>
      </c>
      <c r="E952" s="449">
        <f t="shared" si="524"/>
        <v>0</v>
      </c>
      <c r="F952" s="447">
        <f t="shared" si="524"/>
        <v>0</v>
      </c>
      <c r="G952" s="447">
        <f t="shared" si="524"/>
        <v>0</v>
      </c>
      <c r="H952" s="447">
        <f t="shared" si="524"/>
        <v>0</v>
      </c>
      <c r="I952" s="447">
        <f t="shared" si="524"/>
        <v>0</v>
      </c>
      <c r="J952" s="447">
        <f t="shared" si="524"/>
        <v>0</v>
      </c>
      <c r="K952" s="447">
        <f t="shared" si="524"/>
        <v>0</v>
      </c>
      <c r="L952" s="19"/>
    </row>
    <row r="953" spans="1:12" ht="23.25" customHeight="1" thickBot="1" x14ac:dyDescent="0.3">
      <c r="A953" s="483" t="s">
        <v>46</v>
      </c>
      <c r="B953" s="484"/>
      <c r="C953" s="484"/>
      <c r="D953" s="484"/>
      <c r="E953" s="484"/>
      <c r="F953" s="484"/>
      <c r="G953" s="484"/>
      <c r="H953" s="484"/>
      <c r="I953" s="484"/>
      <c r="J953" s="484"/>
      <c r="K953" s="484"/>
      <c r="L953" s="485"/>
    </row>
    <row r="954" spans="1:12" x14ac:dyDescent="0.25">
      <c r="A954" s="3" t="s">
        <v>7</v>
      </c>
      <c r="B954" s="104">
        <f t="shared" ref="B954" si="525">SUM(B955:B958)</f>
        <v>0</v>
      </c>
      <c r="C954" s="98">
        <f t="shared" ref="C954" si="526">SUM(C955:C958)</f>
        <v>0</v>
      </c>
      <c r="D954" s="217">
        <f t="shared" ref="D954" si="527">SUM(D955:D958)</f>
        <v>0</v>
      </c>
      <c r="E954" s="199">
        <f t="shared" ref="E954" si="528">SUM(E955:E958)</f>
        <v>0</v>
      </c>
      <c r="F954" s="98">
        <f t="shared" ref="F954" si="529">SUM(F955:F958)</f>
        <v>0</v>
      </c>
      <c r="G954" s="98">
        <f t="shared" ref="G954" si="530">SUM(G955:G958)</f>
        <v>0</v>
      </c>
      <c r="H954" s="98">
        <f t="shared" ref="H954" si="531">SUM(H955:H958)</f>
        <v>0</v>
      </c>
      <c r="I954" s="104">
        <f t="shared" ref="I954" si="532">SUM(I955:I958)</f>
        <v>0</v>
      </c>
      <c r="J954" s="104">
        <f t="shared" ref="J954" si="533">SUM(J955:J958)</f>
        <v>0</v>
      </c>
      <c r="K954" s="104">
        <f t="shared" ref="K954" si="534">SUM(K955:K958)</f>
        <v>0</v>
      </c>
      <c r="L954" s="489" t="s">
        <v>101</v>
      </c>
    </row>
    <row r="955" spans="1:12" x14ac:dyDescent="0.25">
      <c r="A955" s="1" t="s">
        <v>8</v>
      </c>
      <c r="B955" s="106">
        <v>0</v>
      </c>
      <c r="C955" s="109">
        <v>0</v>
      </c>
      <c r="D955" s="228">
        <v>0</v>
      </c>
      <c r="E955" s="206">
        <v>0</v>
      </c>
      <c r="F955" s="109">
        <v>0</v>
      </c>
      <c r="G955" s="109">
        <v>0</v>
      </c>
      <c r="H955" s="109">
        <v>0</v>
      </c>
      <c r="I955" s="106">
        <v>0</v>
      </c>
      <c r="J955" s="106">
        <v>0</v>
      </c>
      <c r="K955" s="106">
        <v>0</v>
      </c>
      <c r="L955" s="490"/>
    </row>
    <row r="956" spans="1:12" x14ac:dyDescent="0.25">
      <c r="A956" s="1" t="s">
        <v>9</v>
      </c>
      <c r="B956" s="106">
        <v>0</v>
      </c>
      <c r="C956" s="109">
        <v>0</v>
      </c>
      <c r="D956" s="228">
        <v>0</v>
      </c>
      <c r="E956" s="206">
        <v>0</v>
      </c>
      <c r="F956" s="109">
        <v>0</v>
      </c>
      <c r="G956" s="109">
        <v>0</v>
      </c>
      <c r="H956" s="109">
        <v>0</v>
      </c>
      <c r="I956" s="106">
        <v>0</v>
      </c>
      <c r="J956" s="106">
        <v>0</v>
      </c>
      <c r="K956" s="106">
        <v>0</v>
      </c>
      <c r="L956" s="490"/>
    </row>
    <row r="957" spans="1:12" ht="25.5" x14ac:dyDescent="0.25">
      <c r="A957" s="1" t="s">
        <v>10</v>
      </c>
      <c r="B957" s="106">
        <v>0</v>
      </c>
      <c r="C957" s="109">
        <v>0</v>
      </c>
      <c r="D957" s="228">
        <v>0</v>
      </c>
      <c r="E957" s="206">
        <v>0</v>
      </c>
      <c r="F957" s="109">
        <v>0</v>
      </c>
      <c r="G957" s="109">
        <v>0</v>
      </c>
      <c r="H957" s="109">
        <v>0</v>
      </c>
      <c r="I957" s="106">
        <v>0</v>
      </c>
      <c r="J957" s="106">
        <v>0</v>
      </c>
      <c r="K957" s="106">
        <v>0</v>
      </c>
      <c r="L957" s="490"/>
    </row>
    <row r="958" spans="1:12" ht="25.5" x14ac:dyDescent="0.25">
      <c r="A958" s="2" t="s">
        <v>3</v>
      </c>
      <c r="B958" s="104">
        <f>SUM(B960:B961)</f>
        <v>0</v>
      </c>
      <c r="C958" s="98">
        <f t="shared" ref="C958:K958" si="535">SUM(C960:C961)</f>
        <v>0</v>
      </c>
      <c r="D958" s="217">
        <f t="shared" si="535"/>
        <v>0</v>
      </c>
      <c r="E958" s="199">
        <f t="shared" si="535"/>
        <v>0</v>
      </c>
      <c r="F958" s="98">
        <f t="shared" si="535"/>
        <v>0</v>
      </c>
      <c r="G958" s="98">
        <f t="shared" si="535"/>
        <v>0</v>
      </c>
      <c r="H958" s="98">
        <f t="shared" si="535"/>
        <v>0</v>
      </c>
      <c r="I958" s="104">
        <f t="shared" si="535"/>
        <v>0</v>
      </c>
      <c r="J958" s="104">
        <f t="shared" si="535"/>
        <v>0</v>
      </c>
      <c r="K958" s="104">
        <f t="shared" si="535"/>
        <v>0</v>
      </c>
      <c r="L958" s="490"/>
    </row>
    <row r="959" spans="1:12" x14ac:dyDescent="0.25">
      <c r="A959" s="1" t="s">
        <v>121</v>
      </c>
      <c r="B959" s="104"/>
      <c r="C959" s="98"/>
      <c r="D959" s="217"/>
      <c r="E959" s="199"/>
      <c r="F959" s="98"/>
      <c r="G959" s="98"/>
      <c r="H959" s="98"/>
      <c r="I959" s="104"/>
      <c r="J959" s="104"/>
      <c r="K959" s="105"/>
      <c r="L959" s="490"/>
    </row>
    <row r="960" spans="1:12" x14ac:dyDescent="0.25">
      <c r="A960" s="1" t="s">
        <v>6</v>
      </c>
      <c r="B960" s="106">
        <v>0</v>
      </c>
      <c r="C960" s="109">
        <v>0</v>
      </c>
      <c r="D960" s="228">
        <v>0</v>
      </c>
      <c r="E960" s="206">
        <v>0</v>
      </c>
      <c r="F960" s="109">
        <v>0</v>
      </c>
      <c r="G960" s="109">
        <v>0</v>
      </c>
      <c r="H960" s="109">
        <v>0</v>
      </c>
      <c r="I960" s="106">
        <v>0</v>
      </c>
      <c r="J960" s="106">
        <v>0</v>
      </c>
      <c r="K960" s="106">
        <v>0</v>
      </c>
      <c r="L960" s="490"/>
    </row>
    <row r="961" spans="1:12" ht="51" x14ac:dyDescent="0.25">
      <c r="A961" s="1" t="s">
        <v>13</v>
      </c>
      <c r="B961" s="106">
        <v>0</v>
      </c>
      <c r="C961" s="109">
        <v>0</v>
      </c>
      <c r="D961" s="228">
        <v>0</v>
      </c>
      <c r="E961" s="206">
        <v>0</v>
      </c>
      <c r="F961" s="109">
        <v>0</v>
      </c>
      <c r="G961" s="109">
        <v>0</v>
      </c>
      <c r="H961" s="109">
        <v>0</v>
      </c>
      <c r="I961" s="106">
        <v>0</v>
      </c>
      <c r="J961" s="106">
        <v>0</v>
      </c>
      <c r="K961" s="106">
        <v>0</v>
      </c>
      <c r="L961" s="490"/>
    </row>
    <row r="962" spans="1:12" x14ac:dyDescent="0.25">
      <c r="A962" s="2" t="s">
        <v>147</v>
      </c>
      <c r="B962" s="106"/>
      <c r="C962" s="109"/>
      <c r="D962" s="228"/>
      <c r="E962" s="206"/>
      <c r="F962" s="109"/>
      <c r="G962" s="109"/>
      <c r="H962" s="109"/>
      <c r="I962" s="106"/>
      <c r="J962" s="106"/>
      <c r="K962" s="107"/>
      <c r="L962" s="490"/>
    </row>
    <row r="963" spans="1:12" x14ac:dyDescent="0.25">
      <c r="A963" s="1" t="s">
        <v>148</v>
      </c>
      <c r="B963" s="106"/>
      <c r="C963" s="109"/>
      <c r="D963" s="228"/>
      <c r="E963" s="206"/>
      <c r="F963" s="109"/>
      <c r="G963" s="109"/>
      <c r="H963" s="109"/>
      <c r="I963" s="106"/>
      <c r="J963" s="106"/>
      <c r="K963" s="107"/>
      <c r="L963" s="490"/>
    </row>
    <row r="964" spans="1:12" x14ac:dyDescent="0.25">
      <c r="A964" s="1" t="s">
        <v>151</v>
      </c>
      <c r="B964" s="106"/>
      <c r="C964" s="109"/>
      <c r="D964" s="228"/>
      <c r="E964" s="206"/>
      <c r="F964" s="109"/>
      <c r="G964" s="109"/>
      <c r="H964" s="109"/>
      <c r="I964" s="106"/>
      <c r="J964" s="106"/>
      <c r="K964" s="107"/>
      <c r="L964" s="490"/>
    </row>
    <row r="965" spans="1:12" x14ac:dyDescent="0.25">
      <c r="A965" s="1" t="s">
        <v>149</v>
      </c>
      <c r="B965" s="106">
        <v>0</v>
      </c>
      <c r="C965" s="109">
        <v>0</v>
      </c>
      <c r="D965" s="228">
        <v>0</v>
      </c>
      <c r="E965" s="206">
        <v>0</v>
      </c>
      <c r="F965" s="109">
        <v>0</v>
      </c>
      <c r="G965" s="109">
        <v>0</v>
      </c>
      <c r="H965" s="109">
        <v>0</v>
      </c>
      <c r="I965" s="106">
        <v>0</v>
      </c>
      <c r="J965" s="106">
        <v>0</v>
      </c>
      <c r="K965" s="106">
        <v>0</v>
      </c>
      <c r="L965" s="490"/>
    </row>
    <row r="966" spans="1:12" ht="52.5" thickBot="1" x14ac:dyDescent="0.3">
      <c r="A966" s="182" t="s">
        <v>150</v>
      </c>
      <c r="B966" s="147">
        <v>0</v>
      </c>
      <c r="C966" s="246">
        <v>0</v>
      </c>
      <c r="D966" s="247">
        <v>0</v>
      </c>
      <c r="E966" s="248">
        <v>0</v>
      </c>
      <c r="F966" s="246">
        <v>0</v>
      </c>
      <c r="G966" s="246">
        <v>0</v>
      </c>
      <c r="H966" s="246">
        <v>0</v>
      </c>
      <c r="I966" s="147">
        <v>0</v>
      </c>
      <c r="J966" s="147">
        <v>0</v>
      </c>
      <c r="K966" s="147">
        <v>0</v>
      </c>
      <c r="L966" s="490"/>
    </row>
    <row r="967" spans="1:12" ht="15.75" customHeight="1" thickBot="1" x14ac:dyDescent="0.3">
      <c r="A967" s="483" t="s">
        <v>134</v>
      </c>
      <c r="B967" s="484"/>
      <c r="C967" s="484"/>
      <c r="D967" s="484"/>
      <c r="E967" s="484"/>
      <c r="F967" s="484"/>
      <c r="G967" s="484"/>
      <c r="H967" s="484"/>
      <c r="I967" s="484"/>
      <c r="J967" s="484"/>
      <c r="K967" s="484"/>
      <c r="L967" s="485"/>
    </row>
    <row r="968" spans="1:12" x14ac:dyDescent="0.25">
      <c r="A968" s="3" t="s">
        <v>7</v>
      </c>
      <c r="B968" s="104">
        <f t="shared" ref="B968" si="536">SUM(B969:B972)</f>
        <v>0</v>
      </c>
      <c r="C968" s="98">
        <f t="shared" ref="C968" si="537">SUM(C969:C972)</f>
        <v>0</v>
      </c>
      <c r="D968" s="217">
        <f t="shared" ref="D968" si="538">SUM(D969:D972)</f>
        <v>0</v>
      </c>
      <c r="E968" s="199">
        <f t="shared" ref="E968" si="539">SUM(E969:E972)</f>
        <v>0</v>
      </c>
      <c r="F968" s="98">
        <f t="shared" ref="F968" si="540">SUM(F969:F972)</f>
        <v>0</v>
      </c>
      <c r="G968" s="98">
        <f t="shared" ref="G968" si="541">SUM(G969:G972)</f>
        <v>0</v>
      </c>
      <c r="H968" s="98">
        <f t="shared" ref="H968" si="542">SUM(H969:H972)</f>
        <v>0</v>
      </c>
      <c r="I968" s="98">
        <f t="shared" ref="I968" si="543">SUM(I969:I972)</f>
        <v>0</v>
      </c>
      <c r="J968" s="104">
        <f t="shared" ref="J968" si="544">SUM(J969:J972)</f>
        <v>0</v>
      </c>
      <c r="K968" s="104">
        <f t="shared" ref="K968" si="545">SUM(K969:K972)</f>
        <v>0</v>
      </c>
      <c r="L968" s="489" t="s">
        <v>101</v>
      </c>
    </row>
    <row r="969" spans="1:12" x14ac:dyDescent="0.25">
      <c r="A969" s="1" t="s">
        <v>8</v>
      </c>
      <c r="B969" s="106">
        <v>0</v>
      </c>
      <c r="C969" s="109">
        <v>0</v>
      </c>
      <c r="D969" s="228">
        <v>0</v>
      </c>
      <c r="E969" s="206">
        <v>0</v>
      </c>
      <c r="F969" s="109">
        <v>0</v>
      </c>
      <c r="G969" s="109">
        <v>0</v>
      </c>
      <c r="H969" s="109">
        <v>0</v>
      </c>
      <c r="I969" s="109">
        <v>0</v>
      </c>
      <c r="J969" s="106">
        <v>0</v>
      </c>
      <c r="K969" s="106">
        <v>0</v>
      </c>
      <c r="L969" s="490"/>
    </row>
    <row r="970" spans="1:12" x14ac:dyDescent="0.25">
      <c r="A970" s="1" t="s">
        <v>9</v>
      </c>
      <c r="B970" s="106">
        <v>0</v>
      </c>
      <c r="C970" s="109">
        <v>0</v>
      </c>
      <c r="D970" s="228">
        <v>0</v>
      </c>
      <c r="E970" s="206">
        <v>0</v>
      </c>
      <c r="F970" s="109">
        <v>0</v>
      </c>
      <c r="G970" s="109">
        <v>0</v>
      </c>
      <c r="H970" s="109">
        <v>0</v>
      </c>
      <c r="I970" s="109">
        <v>0</v>
      </c>
      <c r="J970" s="106">
        <v>0</v>
      </c>
      <c r="K970" s="106">
        <v>0</v>
      </c>
      <c r="L970" s="490"/>
    </row>
    <row r="971" spans="1:12" ht="25.5" x14ac:dyDescent="0.25">
      <c r="A971" s="1" t="s">
        <v>10</v>
      </c>
      <c r="B971" s="106">
        <v>0</v>
      </c>
      <c r="C971" s="109">
        <v>0</v>
      </c>
      <c r="D971" s="228">
        <v>0</v>
      </c>
      <c r="E971" s="206">
        <v>0</v>
      </c>
      <c r="F971" s="109">
        <v>0</v>
      </c>
      <c r="G971" s="109">
        <v>0</v>
      </c>
      <c r="H971" s="109">
        <v>0</v>
      </c>
      <c r="I971" s="109">
        <v>0</v>
      </c>
      <c r="J971" s="106">
        <v>0</v>
      </c>
      <c r="K971" s="106">
        <v>0</v>
      </c>
      <c r="L971" s="490"/>
    </row>
    <row r="972" spans="1:12" ht="25.5" x14ac:dyDescent="0.25">
      <c r="A972" s="2" t="s">
        <v>3</v>
      </c>
      <c r="B972" s="104">
        <f>SUM(B974:B975)</f>
        <v>0</v>
      </c>
      <c r="C972" s="98">
        <f t="shared" ref="C972:K972" si="546">SUM(C974:C975)</f>
        <v>0</v>
      </c>
      <c r="D972" s="217">
        <f t="shared" si="546"/>
        <v>0</v>
      </c>
      <c r="E972" s="199">
        <f t="shared" si="546"/>
        <v>0</v>
      </c>
      <c r="F972" s="98">
        <f t="shared" si="546"/>
        <v>0</v>
      </c>
      <c r="G972" s="98">
        <f t="shared" si="546"/>
        <v>0</v>
      </c>
      <c r="H972" s="98">
        <f t="shared" si="546"/>
        <v>0</v>
      </c>
      <c r="I972" s="98">
        <f t="shared" si="546"/>
        <v>0</v>
      </c>
      <c r="J972" s="104">
        <f t="shared" si="546"/>
        <v>0</v>
      </c>
      <c r="K972" s="104">
        <f t="shared" si="546"/>
        <v>0</v>
      </c>
      <c r="L972" s="490"/>
    </row>
    <row r="973" spans="1:12" x14ac:dyDescent="0.25">
      <c r="A973" s="1" t="s">
        <v>121</v>
      </c>
      <c r="B973" s="104"/>
      <c r="C973" s="98"/>
      <c r="D973" s="217"/>
      <c r="E973" s="199"/>
      <c r="F973" s="98"/>
      <c r="G973" s="98"/>
      <c r="H973" s="98"/>
      <c r="I973" s="98"/>
      <c r="J973" s="104"/>
      <c r="K973" s="105"/>
      <c r="L973" s="490"/>
    </row>
    <row r="974" spans="1:12" x14ac:dyDescent="0.25">
      <c r="A974" s="1" t="s">
        <v>6</v>
      </c>
      <c r="B974" s="106">
        <v>0</v>
      </c>
      <c r="C974" s="109">
        <v>0</v>
      </c>
      <c r="D974" s="228">
        <v>0</v>
      </c>
      <c r="E974" s="206">
        <v>0</v>
      </c>
      <c r="F974" s="109">
        <v>0</v>
      </c>
      <c r="G974" s="109">
        <v>0</v>
      </c>
      <c r="H974" s="109">
        <v>0</v>
      </c>
      <c r="I974" s="109">
        <v>0</v>
      </c>
      <c r="J974" s="106">
        <v>0</v>
      </c>
      <c r="K974" s="106">
        <v>0</v>
      </c>
      <c r="L974" s="490"/>
    </row>
    <row r="975" spans="1:12" ht="51" x14ac:dyDescent="0.25">
      <c r="A975" s="1" t="s">
        <v>13</v>
      </c>
      <c r="B975" s="106">
        <v>0</v>
      </c>
      <c r="C975" s="109">
        <v>0</v>
      </c>
      <c r="D975" s="228">
        <v>0</v>
      </c>
      <c r="E975" s="206">
        <v>0</v>
      </c>
      <c r="F975" s="109">
        <v>0</v>
      </c>
      <c r="G975" s="109">
        <v>0</v>
      </c>
      <c r="H975" s="109">
        <v>0</v>
      </c>
      <c r="I975" s="109">
        <v>0</v>
      </c>
      <c r="J975" s="106">
        <v>0</v>
      </c>
      <c r="K975" s="106">
        <v>0</v>
      </c>
      <c r="L975" s="490"/>
    </row>
    <row r="976" spans="1:12" x14ac:dyDescent="0.25">
      <c r="A976" s="2" t="s">
        <v>147</v>
      </c>
      <c r="B976" s="106"/>
      <c r="C976" s="109"/>
      <c r="D976" s="228"/>
      <c r="E976" s="206"/>
      <c r="F976" s="109"/>
      <c r="G976" s="109"/>
      <c r="H976" s="109"/>
      <c r="I976" s="109"/>
      <c r="J976" s="106"/>
      <c r="K976" s="107"/>
      <c r="L976" s="490"/>
    </row>
    <row r="977" spans="1:12" x14ac:dyDescent="0.25">
      <c r="A977" s="1" t="s">
        <v>148</v>
      </c>
      <c r="B977" s="106"/>
      <c r="C977" s="109"/>
      <c r="D977" s="228"/>
      <c r="E977" s="206"/>
      <c r="F977" s="109"/>
      <c r="G977" s="109"/>
      <c r="H977" s="109"/>
      <c r="I977" s="109"/>
      <c r="J977" s="106"/>
      <c r="K977" s="107"/>
      <c r="L977" s="490"/>
    </row>
    <row r="978" spans="1:12" x14ac:dyDescent="0.25">
      <c r="A978" s="1" t="s">
        <v>151</v>
      </c>
      <c r="B978" s="106"/>
      <c r="C978" s="109"/>
      <c r="D978" s="228"/>
      <c r="E978" s="206"/>
      <c r="F978" s="109"/>
      <c r="G978" s="109"/>
      <c r="H978" s="109"/>
      <c r="I978" s="109"/>
      <c r="J978" s="106"/>
      <c r="K978" s="107"/>
      <c r="L978" s="490"/>
    </row>
    <row r="979" spans="1:12" x14ac:dyDescent="0.25">
      <c r="A979" s="1" t="s">
        <v>149</v>
      </c>
      <c r="B979" s="106">
        <v>0</v>
      </c>
      <c r="C979" s="109">
        <v>0</v>
      </c>
      <c r="D979" s="228">
        <v>0</v>
      </c>
      <c r="E979" s="206">
        <v>0</v>
      </c>
      <c r="F979" s="109">
        <v>0</v>
      </c>
      <c r="G979" s="109">
        <v>0</v>
      </c>
      <c r="H979" s="109">
        <v>0</v>
      </c>
      <c r="I979" s="109">
        <v>0</v>
      </c>
      <c r="J979" s="106">
        <v>0</v>
      </c>
      <c r="K979" s="106">
        <v>0</v>
      </c>
      <c r="L979" s="490"/>
    </row>
    <row r="980" spans="1:12" ht="52.5" thickBot="1" x14ac:dyDescent="0.3">
      <c r="A980" s="181" t="s">
        <v>150</v>
      </c>
      <c r="B980" s="106">
        <v>0</v>
      </c>
      <c r="C980" s="109">
        <v>0</v>
      </c>
      <c r="D980" s="228">
        <v>0</v>
      </c>
      <c r="E980" s="206">
        <v>0</v>
      </c>
      <c r="F980" s="109">
        <v>0</v>
      </c>
      <c r="G980" s="109">
        <v>0</v>
      </c>
      <c r="H980" s="109">
        <v>0</v>
      </c>
      <c r="I980" s="109">
        <v>0</v>
      </c>
      <c r="J980" s="106">
        <v>0</v>
      </c>
      <c r="K980" s="106">
        <v>0</v>
      </c>
      <c r="L980" s="496"/>
    </row>
    <row r="981" spans="1:12" ht="15.75" customHeight="1" thickBot="1" x14ac:dyDescent="0.3">
      <c r="A981" s="483" t="s">
        <v>73</v>
      </c>
      <c r="B981" s="484"/>
      <c r="C981" s="484"/>
      <c r="D981" s="484"/>
      <c r="E981" s="484"/>
      <c r="F981" s="484"/>
      <c r="G981" s="484"/>
      <c r="H981" s="484"/>
      <c r="I981" s="484"/>
      <c r="J981" s="484"/>
      <c r="K981" s="484"/>
      <c r="L981" s="485"/>
    </row>
    <row r="982" spans="1:12" ht="13.5" customHeight="1" x14ac:dyDescent="0.25">
      <c r="A982" s="3" t="s">
        <v>7</v>
      </c>
      <c r="B982" s="104">
        <f t="shared" ref="B982" si="547">SUM(B983:B986)</f>
        <v>0</v>
      </c>
      <c r="C982" s="98">
        <f t="shared" ref="C982" si="548">SUM(C983:C986)</f>
        <v>0</v>
      </c>
      <c r="D982" s="217">
        <f t="shared" ref="D982" si="549">SUM(D983:D986)</f>
        <v>0</v>
      </c>
      <c r="E982" s="199">
        <f t="shared" ref="E982" si="550">SUM(E983:E986)</f>
        <v>0</v>
      </c>
      <c r="F982" s="98">
        <f t="shared" ref="F982" si="551">SUM(F983:F986)</f>
        <v>0</v>
      </c>
      <c r="G982" s="98">
        <f t="shared" ref="G982" si="552">SUM(G983:G986)</f>
        <v>0</v>
      </c>
      <c r="H982" s="98">
        <f t="shared" ref="H982" si="553">SUM(H983:H986)</f>
        <v>0</v>
      </c>
      <c r="I982" s="98">
        <f t="shared" ref="I982" si="554">SUM(I983:I986)</f>
        <v>0</v>
      </c>
      <c r="J982" s="104">
        <f t="shared" ref="J982" si="555">SUM(J983:J986)</f>
        <v>0</v>
      </c>
      <c r="K982" s="104">
        <f t="shared" ref="K982" si="556">SUM(K983:K986)</f>
        <v>0</v>
      </c>
      <c r="L982" s="489" t="s">
        <v>101</v>
      </c>
    </row>
    <row r="983" spans="1:12" x14ac:dyDescent="0.25">
      <c r="A983" s="1" t="s">
        <v>8</v>
      </c>
      <c r="B983" s="106">
        <v>0</v>
      </c>
      <c r="C983" s="109">
        <v>0</v>
      </c>
      <c r="D983" s="228">
        <v>0</v>
      </c>
      <c r="E983" s="206">
        <v>0</v>
      </c>
      <c r="F983" s="109">
        <v>0</v>
      </c>
      <c r="G983" s="109">
        <v>0</v>
      </c>
      <c r="H983" s="109">
        <v>0</v>
      </c>
      <c r="I983" s="109">
        <v>0</v>
      </c>
      <c r="J983" s="106">
        <v>0</v>
      </c>
      <c r="K983" s="106">
        <v>0</v>
      </c>
      <c r="L983" s="490"/>
    </row>
    <row r="984" spans="1:12" x14ac:dyDescent="0.25">
      <c r="A984" s="1" t="s">
        <v>9</v>
      </c>
      <c r="B984" s="106">
        <v>0</v>
      </c>
      <c r="C984" s="109">
        <v>0</v>
      </c>
      <c r="D984" s="228">
        <v>0</v>
      </c>
      <c r="E984" s="206">
        <v>0</v>
      </c>
      <c r="F984" s="109">
        <v>0</v>
      </c>
      <c r="G984" s="109">
        <v>0</v>
      </c>
      <c r="H984" s="109">
        <v>0</v>
      </c>
      <c r="I984" s="109">
        <v>0</v>
      </c>
      <c r="J984" s="106">
        <v>0</v>
      </c>
      <c r="K984" s="106">
        <v>0</v>
      </c>
      <c r="L984" s="490"/>
    </row>
    <row r="985" spans="1:12" ht="25.5" x14ac:dyDescent="0.25">
      <c r="A985" s="1" t="s">
        <v>10</v>
      </c>
      <c r="B985" s="106">
        <v>0</v>
      </c>
      <c r="C985" s="109">
        <v>0</v>
      </c>
      <c r="D985" s="228">
        <v>0</v>
      </c>
      <c r="E985" s="206">
        <v>0</v>
      </c>
      <c r="F985" s="109">
        <v>0</v>
      </c>
      <c r="G985" s="109">
        <v>0</v>
      </c>
      <c r="H985" s="109">
        <v>0</v>
      </c>
      <c r="I985" s="109">
        <v>0</v>
      </c>
      <c r="J985" s="106">
        <v>0</v>
      </c>
      <c r="K985" s="106">
        <v>0</v>
      </c>
      <c r="L985" s="490"/>
    </row>
    <row r="986" spans="1:12" ht="25.5" x14ac:dyDescent="0.25">
      <c r="A986" s="2" t="s">
        <v>3</v>
      </c>
      <c r="B986" s="104">
        <f>SUM(B988:B989)</f>
        <v>0</v>
      </c>
      <c r="C986" s="98">
        <f t="shared" ref="C986:K986" si="557">SUM(C988:C989)</f>
        <v>0</v>
      </c>
      <c r="D986" s="217">
        <f t="shared" si="557"/>
        <v>0</v>
      </c>
      <c r="E986" s="199">
        <f t="shared" si="557"/>
        <v>0</v>
      </c>
      <c r="F986" s="98">
        <f t="shared" si="557"/>
        <v>0</v>
      </c>
      <c r="G986" s="98">
        <f t="shared" si="557"/>
        <v>0</v>
      </c>
      <c r="H986" s="98">
        <f t="shared" si="557"/>
        <v>0</v>
      </c>
      <c r="I986" s="98">
        <f t="shared" si="557"/>
        <v>0</v>
      </c>
      <c r="J986" s="104">
        <f t="shared" si="557"/>
        <v>0</v>
      </c>
      <c r="K986" s="104">
        <f t="shared" si="557"/>
        <v>0</v>
      </c>
      <c r="L986" s="490"/>
    </row>
    <row r="987" spans="1:12" x14ac:dyDescent="0.25">
      <c r="A987" s="1" t="s">
        <v>121</v>
      </c>
      <c r="B987" s="104"/>
      <c r="C987" s="98"/>
      <c r="D987" s="217"/>
      <c r="E987" s="199"/>
      <c r="F987" s="98"/>
      <c r="G987" s="98"/>
      <c r="H987" s="98"/>
      <c r="I987" s="98"/>
      <c r="J987" s="104"/>
      <c r="K987" s="105"/>
      <c r="L987" s="490"/>
    </row>
    <row r="988" spans="1:12" x14ac:dyDescent="0.25">
      <c r="A988" s="1" t="s">
        <v>6</v>
      </c>
      <c r="B988" s="106">
        <v>0</v>
      </c>
      <c r="C988" s="109">
        <v>0</v>
      </c>
      <c r="D988" s="228">
        <v>0</v>
      </c>
      <c r="E988" s="206">
        <v>0</v>
      </c>
      <c r="F988" s="109">
        <v>0</v>
      </c>
      <c r="G988" s="109">
        <v>0</v>
      </c>
      <c r="H988" s="109">
        <v>0</v>
      </c>
      <c r="I988" s="109">
        <v>0</v>
      </c>
      <c r="J988" s="106">
        <v>0</v>
      </c>
      <c r="K988" s="106">
        <v>0</v>
      </c>
      <c r="L988" s="490"/>
    </row>
    <row r="989" spans="1:12" ht="51" x14ac:dyDescent="0.25">
      <c r="A989" s="1" t="s">
        <v>13</v>
      </c>
      <c r="B989" s="106">
        <v>0</v>
      </c>
      <c r="C989" s="109">
        <v>0</v>
      </c>
      <c r="D989" s="228">
        <v>0</v>
      </c>
      <c r="E989" s="206">
        <v>0</v>
      </c>
      <c r="F989" s="109">
        <v>0</v>
      </c>
      <c r="G989" s="109">
        <v>0</v>
      </c>
      <c r="H989" s="109">
        <v>0</v>
      </c>
      <c r="I989" s="109">
        <v>0</v>
      </c>
      <c r="J989" s="106">
        <v>0</v>
      </c>
      <c r="K989" s="106">
        <v>0</v>
      </c>
      <c r="L989" s="490"/>
    </row>
    <row r="990" spans="1:12" x14ac:dyDescent="0.25">
      <c r="A990" s="2" t="s">
        <v>147</v>
      </c>
      <c r="B990" s="106"/>
      <c r="C990" s="109"/>
      <c r="D990" s="228"/>
      <c r="E990" s="206"/>
      <c r="F990" s="109"/>
      <c r="G990" s="109"/>
      <c r="H990" s="109"/>
      <c r="I990" s="109"/>
      <c r="J990" s="106"/>
      <c r="K990" s="107"/>
      <c r="L990" s="490"/>
    </row>
    <row r="991" spans="1:12" x14ac:dyDescent="0.25">
      <c r="A991" s="1" t="s">
        <v>148</v>
      </c>
      <c r="B991" s="106"/>
      <c r="C991" s="109"/>
      <c r="D991" s="228"/>
      <c r="E991" s="206"/>
      <c r="F991" s="109"/>
      <c r="G991" s="109"/>
      <c r="H991" s="109"/>
      <c r="I991" s="109"/>
      <c r="J991" s="106"/>
      <c r="K991" s="107"/>
      <c r="L991" s="490"/>
    </row>
    <row r="992" spans="1:12" x14ac:dyDescent="0.25">
      <c r="A992" s="1" t="s">
        <v>151</v>
      </c>
      <c r="B992" s="106"/>
      <c r="C992" s="109"/>
      <c r="D992" s="228"/>
      <c r="E992" s="206"/>
      <c r="F992" s="109"/>
      <c r="G992" s="109"/>
      <c r="H992" s="109"/>
      <c r="I992" s="109"/>
      <c r="J992" s="106"/>
      <c r="K992" s="107"/>
      <c r="L992" s="490"/>
    </row>
    <row r="993" spans="1:12" x14ac:dyDescent="0.25">
      <c r="A993" s="1" t="s">
        <v>149</v>
      </c>
      <c r="B993" s="106">
        <v>0</v>
      </c>
      <c r="C993" s="109">
        <v>0</v>
      </c>
      <c r="D993" s="228">
        <v>0</v>
      </c>
      <c r="E993" s="206">
        <v>0</v>
      </c>
      <c r="F993" s="109">
        <v>0</v>
      </c>
      <c r="G993" s="109">
        <v>0</v>
      </c>
      <c r="H993" s="109">
        <v>0</v>
      </c>
      <c r="I993" s="109">
        <v>0</v>
      </c>
      <c r="J993" s="106">
        <v>0</v>
      </c>
      <c r="K993" s="106">
        <v>0</v>
      </c>
      <c r="L993" s="490"/>
    </row>
    <row r="994" spans="1:12" ht="52.5" thickBot="1" x14ac:dyDescent="0.3">
      <c r="A994" s="181" t="s">
        <v>150</v>
      </c>
      <c r="B994" s="106">
        <v>0</v>
      </c>
      <c r="C994" s="109">
        <v>0</v>
      </c>
      <c r="D994" s="228">
        <v>0</v>
      </c>
      <c r="E994" s="206">
        <v>0</v>
      </c>
      <c r="F994" s="109">
        <v>0</v>
      </c>
      <c r="G994" s="109">
        <v>0</v>
      </c>
      <c r="H994" s="109">
        <v>0</v>
      </c>
      <c r="I994" s="109">
        <v>0</v>
      </c>
      <c r="J994" s="106">
        <v>0</v>
      </c>
      <c r="K994" s="106">
        <v>0</v>
      </c>
      <c r="L994" s="496"/>
    </row>
    <row r="995" spans="1:12" ht="15.75" customHeight="1" thickBot="1" x14ac:dyDescent="0.3">
      <c r="A995" s="483" t="s">
        <v>74</v>
      </c>
      <c r="B995" s="484"/>
      <c r="C995" s="484"/>
      <c r="D995" s="484"/>
      <c r="E995" s="484"/>
      <c r="F995" s="484"/>
      <c r="G995" s="484"/>
      <c r="H995" s="484"/>
      <c r="I995" s="484"/>
      <c r="J995" s="484"/>
      <c r="K995" s="484"/>
      <c r="L995" s="485"/>
    </row>
    <row r="996" spans="1:12" x14ac:dyDescent="0.25">
      <c r="A996" s="3" t="s">
        <v>7</v>
      </c>
      <c r="B996" s="104">
        <f t="shared" ref="B996" si="558">SUM(B997:B1000)</f>
        <v>0</v>
      </c>
      <c r="C996" s="98">
        <f t="shared" ref="C996" si="559">SUM(C997:C1000)</f>
        <v>0</v>
      </c>
      <c r="D996" s="217">
        <f t="shared" ref="D996" si="560">SUM(D997:D1000)</f>
        <v>0</v>
      </c>
      <c r="E996" s="199">
        <f t="shared" ref="E996" si="561">SUM(E997:E1000)</f>
        <v>0</v>
      </c>
      <c r="F996" s="98">
        <f t="shared" ref="F996" si="562">SUM(F997:F1000)</f>
        <v>0</v>
      </c>
      <c r="G996" s="98">
        <f t="shared" ref="G996" si="563">SUM(G997:G1000)</f>
        <v>500000</v>
      </c>
      <c r="H996" s="98">
        <f t="shared" ref="H996" si="564">SUM(H997:H1000)</f>
        <v>0</v>
      </c>
      <c r="I996" s="104">
        <f t="shared" ref="I996" si="565">SUM(I997:I1000)</f>
        <v>0</v>
      </c>
      <c r="J996" s="104">
        <f t="shared" ref="J996" si="566">SUM(J997:J1000)</f>
        <v>0</v>
      </c>
      <c r="K996" s="104">
        <f t="shared" ref="K996" si="567">SUM(K997:K1000)</f>
        <v>0</v>
      </c>
      <c r="L996" s="489"/>
    </row>
    <row r="997" spans="1:12" x14ac:dyDescent="0.25">
      <c r="A997" s="1" t="s">
        <v>8</v>
      </c>
      <c r="B997" s="106">
        <v>0</v>
      </c>
      <c r="C997" s="109">
        <v>0</v>
      </c>
      <c r="D997" s="228">
        <v>0</v>
      </c>
      <c r="E997" s="206">
        <v>0</v>
      </c>
      <c r="F997" s="109">
        <v>0</v>
      </c>
      <c r="G997" s="109">
        <v>0</v>
      </c>
      <c r="H997" s="109">
        <v>0</v>
      </c>
      <c r="I997" s="106">
        <v>0</v>
      </c>
      <c r="J997" s="106">
        <v>0</v>
      </c>
      <c r="K997" s="106">
        <v>0</v>
      </c>
      <c r="L997" s="490"/>
    </row>
    <row r="998" spans="1:12" x14ac:dyDescent="0.25">
      <c r="A998" s="1" t="s">
        <v>9</v>
      </c>
      <c r="B998" s="106">
        <v>0</v>
      </c>
      <c r="C998" s="109">
        <v>0</v>
      </c>
      <c r="D998" s="228">
        <v>0</v>
      </c>
      <c r="E998" s="206">
        <v>0</v>
      </c>
      <c r="F998" s="109">
        <v>0</v>
      </c>
      <c r="G998" s="109">
        <v>0</v>
      </c>
      <c r="H998" s="109">
        <v>0</v>
      </c>
      <c r="I998" s="106">
        <v>0</v>
      </c>
      <c r="J998" s="106">
        <v>0</v>
      </c>
      <c r="K998" s="106">
        <v>0</v>
      </c>
      <c r="L998" s="490"/>
    </row>
    <row r="999" spans="1:12" ht="25.5" x14ac:dyDescent="0.25">
      <c r="A999" s="1" t="s">
        <v>10</v>
      </c>
      <c r="B999" s="106">
        <v>0</v>
      </c>
      <c r="C999" s="109">
        <v>0</v>
      </c>
      <c r="D999" s="228">
        <v>0</v>
      </c>
      <c r="E999" s="206">
        <v>0</v>
      </c>
      <c r="F999" s="109">
        <v>0</v>
      </c>
      <c r="G999" s="109">
        <v>0</v>
      </c>
      <c r="H999" s="109">
        <v>0</v>
      </c>
      <c r="I999" s="106">
        <v>0</v>
      </c>
      <c r="J999" s="106">
        <v>0</v>
      </c>
      <c r="K999" s="106">
        <v>0</v>
      </c>
      <c r="L999" s="490"/>
    </row>
    <row r="1000" spans="1:12" ht="25.5" x14ac:dyDescent="0.25">
      <c r="A1000" s="2" t="s">
        <v>3</v>
      </c>
      <c r="B1000" s="104">
        <f>SUM(B1002:B1003)</f>
        <v>0</v>
      </c>
      <c r="C1000" s="98">
        <f t="shared" ref="C1000:K1000" si="568">SUM(C1002:C1003)</f>
        <v>0</v>
      </c>
      <c r="D1000" s="217">
        <f t="shared" si="568"/>
        <v>0</v>
      </c>
      <c r="E1000" s="199">
        <f t="shared" si="568"/>
        <v>0</v>
      </c>
      <c r="F1000" s="98">
        <f t="shared" si="568"/>
        <v>0</v>
      </c>
      <c r="G1000" s="398">
        <v>500000</v>
      </c>
      <c r="H1000" s="98">
        <f t="shared" si="568"/>
        <v>0</v>
      </c>
      <c r="I1000" s="104">
        <f t="shared" si="568"/>
        <v>0</v>
      </c>
      <c r="J1000" s="104">
        <f t="shared" si="568"/>
        <v>0</v>
      </c>
      <c r="K1000" s="104">
        <f t="shared" si="568"/>
        <v>0</v>
      </c>
      <c r="L1000" s="490"/>
    </row>
    <row r="1001" spans="1:12" x14ac:dyDescent="0.25">
      <c r="A1001" s="1" t="s">
        <v>121</v>
      </c>
      <c r="B1001" s="104"/>
      <c r="C1001" s="98"/>
      <c r="D1001" s="217"/>
      <c r="E1001" s="199"/>
      <c r="F1001" s="98"/>
      <c r="G1001" s="98"/>
      <c r="H1001" s="98"/>
      <c r="I1001" s="104"/>
      <c r="J1001" s="104"/>
      <c r="K1001" s="105"/>
      <c r="L1001" s="490"/>
    </row>
    <row r="1002" spans="1:12" x14ac:dyDescent="0.25">
      <c r="A1002" s="1" t="s">
        <v>6</v>
      </c>
      <c r="B1002" s="106">
        <v>0</v>
      </c>
      <c r="C1002" s="109">
        <v>0</v>
      </c>
      <c r="D1002" s="228">
        <v>0</v>
      </c>
      <c r="E1002" s="206">
        <v>0</v>
      </c>
      <c r="F1002" s="109">
        <v>0</v>
      </c>
      <c r="G1002" s="109">
        <v>500000</v>
      </c>
      <c r="H1002" s="109">
        <v>0</v>
      </c>
      <c r="I1002" s="106">
        <v>0</v>
      </c>
      <c r="J1002" s="106">
        <v>0</v>
      </c>
      <c r="K1002" s="106">
        <v>0</v>
      </c>
      <c r="L1002" s="490"/>
    </row>
    <row r="1003" spans="1:12" ht="51" x14ac:dyDescent="0.25">
      <c r="A1003" s="1" t="s">
        <v>13</v>
      </c>
      <c r="B1003" s="106">
        <v>0</v>
      </c>
      <c r="C1003" s="109">
        <v>0</v>
      </c>
      <c r="D1003" s="228">
        <v>0</v>
      </c>
      <c r="E1003" s="206">
        <v>0</v>
      </c>
      <c r="F1003" s="109">
        <v>0</v>
      </c>
      <c r="G1003" s="109">
        <v>0</v>
      </c>
      <c r="H1003" s="109">
        <v>0</v>
      </c>
      <c r="I1003" s="106">
        <v>0</v>
      </c>
      <c r="J1003" s="106">
        <v>0</v>
      </c>
      <c r="K1003" s="106">
        <v>0</v>
      </c>
      <c r="L1003" s="490"/>
    </row>
    <row r="1004" spans="1:12" x14ac:dyDescent="0.25">
      <c r="A1004" s="2" t="s">
        <v>147</v>
      </c>
      <c r="B1004" s="106"/>
      <c r="C1004" s="109"/>
      <c r="D1004" s="228"/>
      <c r="E1004" s="206"/>
      <c r="F1004" s="109"/>
      <c r="G1004" s="109"/>
      <c r="H1004" s="109"/>
      <c r="I1004" s="106"/>
      <c r="J1004" s="106"/>
      <c r="K1004" s="107"/>
      <c r="L1004" s="490"/>
    </row>
    <row r="1005" spans="1:12" x14ac:dyDescent="0.25">
      <c r="A1005" s="1" t="s">
        <v>148</v>
      </c>
      <c r="B1005" s="106"/>
      <c r="C1005" s="109"/>
      <c r="D1005" s="228"/>
      <c r="E1005" s="206"/>
      <c r="F1005" s="109"/>
      <c r="G1005" s="109"/>
      <c r="H1005" s="109"/>
      <c r="I1005" s="106"/>
      <c r="J1005" s="106"/>
      <c r="K1005" s="107"/>
      <c r="L1005" s="490"/>
    </row>
    <row r="1006" spans="1:12" x14ac:dyDescent="0.25">
      <c r="A1006" s="1" t="s">
        <v>151</v>
      </c>
      <c r="B1006" s="106"/>
      <c r="C1006" s="109"/>
      <c r="D1006" s="228"/>
      <c r="E1006" s="206"/>
      <c r="F1006" s="109"/>
      <c r="G1006" s="109"/>
      <c r="H1006" s="109"/>
      <c r="I1006" s="106"/>
      <c r="J1006" s="106"/>
      <c r="K1006" s="107"/>
      <c r="L1006" s="490"/>
    </row>
    <row r="1007" spans="1:12" x14ac:dyDescent="0.25">
      <c r="A1007" s="1" t="s">
        <v>149</v>
      </c>
      <c r="B1007" s="106">
        <v>0</v>
      </c>
      <c r="C1007" s="109">
        <v>0</v>
      </c>
      <c r="D1007" s="228">
        <v>0</v>
      </c>
      <c r="E1007" s="206">
        <v>0</v>
      </c>
      <c r="F1007" s="109">
        <v>0</v>
      </c>
      <c r="G1007" s="109">
        <v>500000</v>
      </c>
      <c r="H1007" s="109">
        <v>0</v>
      </c>
      <c r="I1007" s="106">
        <v>0</v>
      </c>
      <c r="J1007" s="106">
        <v>0</v>
      </c>
      <c r="K1007" s="106">
        <v>0</v>
      </c>
      <c r="L1007" s="490"/>
    </row>
    <row r="1008" spans="1:12" ht="52.5" thickBot="1" x14ac:dyDescent="0.3">
      <c r="A1008" s="181" t="s">
        <v>150</v>
      </c>
      <c r="B1008" s="106">
        <v>0</v>
      </c>
      <c r="C1008" s="109">
        <v>0</v>
      </c>
      <c r="D1008" s="228">
        <v>0</v>
      </c>
      <c r="E1008" s="206">
        <v>0</v>
      </c>
      <c r="F1008" s="109">
        <v>0</v>
      </c>
      <c r="G1008" s="109">
        <v>0</v>
      </c>
      <c r="H1008" s="109">
        <v>0</v>
      </c>
      <c r="I1008" s="106">
        <v>0</v>
      </c>
      <c r="J1008" s="106">
        <v>0</v>
      </c>
      <c r="K1008" s="106">
        <v>0</v>
      </c>
      <c r="L1008" s="496"/>
    </row>
    <row r="1009" spans="1:12" ht="15.75" customHeight="1" thickBot="1" x14ac:dyDescent="0.3">
      <c r="A1009" s="483" t="s">
        <v>72</v>
      </c>
      <c r="B1009" s="484"/>
      <c r="C1009" s="484"/>
      <c r="D1009" s="484"/>
      <c r="E1009" s="484"/>
      <c r="F1009" s="484"/>
      <c r="G1009" s="484"/>
      <c r="H1009" s="484"/>
      <c r="I1009" s="484"/>
      <c r="J1009" s="484"/>
      <c r="K1009" s="484"/>
      <c r="L1009" s="485"/>
    </row>
    <row r="1010" spans="1:12" x14ac:dyDescent="0.25">
      <c r="A1010" s="3" t="s">
        <v>7</v>
      </c>
      <c r="B1010" s="104">
        <f t="shared" ref="B1010" si="569">SUM(B1011:B1014)</f>
        <v>0</v>
      </c>
      <c r="C1010" s="98">
        <f t="shared" ref="C1010" si="570">SUM(C1011:C1014)</f>
        <v>0</v>
      </c>
      <c r="D1010" s="217">
        <f t="shared" ref="D1010" si="571">SUM(D1011:D1014)</f>
        <v>0</v>
      </c>
      <c r="E1010" s="199">
        <f t="shared" ref="E1010" si="572">SUM(E1011:E1014)</f>
        <v>0</v>
      </c>
      <c r="F1010" s="98">
        <f t="shared" ref="F1010" si="573">SUM(F1011:F1014)</f>
        <v>0</v>
      </c>
      <c r="G1010" s="98">
        <f t="shared" ref="G1010" si="574">SUM(G1011:G1014)</f>
        <v>0</v>
      </c>
      <c r="H1010" s="98">
        <f t="shared" ref="H1010" si="575">SUM(H1011:H1014)</f>
        <v>0</v>
      </c>
      <c r="I1010" s="98">
        <f t="shared" ref="I1010" si="576">SUM(I1011:I1014)</f>
        <v>0</v>
      </c>
      <c r="J1010" s="104">
        <f t="shared" ref="J1010" si="577">SUM(J1011:J1014)</f>
        <v>0</v>
      </c>
      <c r="K1010" s="104">
        <f t="shared" ref="K1010" si="578">SUM(K1011:K1014)</f>
        <v>0</v>
      </c>
      <c r="L1010" s="489" t="s">
        <v>101</v>
      </c>
    </row>
    <row r="1011" spans="1:12" x14ac:dyDescent="0.25">
      <c r="A1011" s="1" t="s">
        <v>8</v>
      </c>
      <c r="B1011" s="106">
        <v>0</v>
      </c>
      <c r="C1011" s="109">
        <v>0</v>
      </c>
      <c r="D1011" s="228">
        <v>0</v>
      </c>
      <c r="E1011" s="206">
        <v>0</v>
      </c>
      <c r="F1011" s="109">
        <v>0</v>
      </c>
      <c r="G1011" s="109">
        <v>0</v>
      </c>
      <c r="H1011" s="109">
        <v>0</v>
      </c>
      <c r="I1011" s="109">
        <v>0</v>
      </c>
      <c r="J1011" s="106">
        <v>0</v>
      </c>
      <c r="K1011" s="106">
        <v>0</v>
      </c>
      <c r="L1011" s="490"/>
    </row>
    <row r="1012" spans="1:12" x14ac:dyDescent="0.25">
      <c r="A1012" s="1" t="s">
        <v>9</v>
      </c>
      <c r="B1012" s="106">
        <v>0</v>
      </c>
      <c r="C1012" s="109">
        <v>0</v>
      </c>
      <c r="D1012" s="228">
        <v>0</v>
      </c>
      <c r="E1012" s="206">
        <v>0</v>
      </c>
      <c r="F1012" s="109">
        <v>0</v>
      </c>
      <c r="G1012" s="109">
        <v>0</v>
      </c>
      <c r="H1012" s="109">
        <v>0</v>
      </c>
      <c r="I1012" s="109">
        <v>0</v>
      </c>
      <c r="J1012" s="106">
        <v>0</v>
      </c>
      <c r="K1012" s="106">
        <v>0</v>
      </c>
      <c r="L1012" s="490"/>
    </row>
    <row r="1013" spans="1:12" ht="25.5" x14ac:dyDescent="0.25">
      <c r="A1013" s="1" t="s">
        <v>10</v>
      </c>
      <c r="B1013" s="106">
        <v>0</v>
      </c>
      <c r="C1013" s="109">
        <v>0</v>
      </c>
      <c r="D1013" s="228">
        <v>0</v>
      </c>
      <c r="E1013" s="206">
        <v>0</v>
      </c>
      <c r="F1013" s="109">
        <v>0</v>
      </c>
      <c r="G1013" s="109">
        <v>0</v>
      </c>
      <c r="H1013" s="109">
        <v>0</v>
      </c>
      <c r="I1013" s="109">
        <v>0</v>
      </c>
      <c r="J1013" s="106">
        <v>0</v>
      </c>
      <c r="K1013" s="106">
        <v>0</v>
      </c>
      <c r="L1013" s="490"/>
    </row>
    <row r="1014" spans="1:12" ht="25.5" x14ac:dyDescent="0.25">
      <c r="A1014" s="2" t="s">
        <v>3</v>
      </c>
      <c r="B1014" s="104">
        <f>SUM(B1016:B1017)</f>
        <v>0</v>
      </c>
      <c r="C1014" s="98">
        <f t="shared" ref="C1014:K1014" si="579">SUM(C1016:C1017)</f>
        <v>0</v>
      </c>
      <c r="D1014" s="217">
        <f t="shared" si="579"/>
        <v>0</v>
      </c>
      <c r="E1014" s="199">
        <f t="shared" si="579"/>
        <v>0</v>
      </c>
      <c r="F1014" s="98">
        <f t="shared" si="579"/>
        <v>0</v>
      </c>
      <c r="G1014" s="98">
        <f t="shared" si="579"/>
        <v>0</v>
      </c>
      <c r="H1014" s="98">
        <f t="shared" si="579"/>
        <v>0</v>
      </c>
      <c r="I1014" s="98">
        <f t="shared" si="579"/>
        <v>0</v>
      </c>
      <c r="J1014" s="104">
        <f t="shared" si="579"/>
        <v>0</v>
      </c>
      <c r="K1014" s="104">
        <f t="shared" si="579"/>
        <v>0</v>
      </c>
      <c r="L1014" s="490"/>
    </row>
    <row r="1015" spans="1:12" x14ac:dyDescent="0.25">
      <c r="A1015" s="1" t="s">
        <v>121</v>
      </c>
      <c r="B1015" s="104"/>
      <c r="C1015" s="98"/>
      <c r="D1015" s="217"/>
      <c r="E1015" s="199"/>
      <c r="F1015" s="98"/>
      <c r="G1015" s="98"/>
      <c r="H1015" s="98"/>
      <c r="I1015" s="98"/>
      <c r="J1015" s="104"/>
      <c r="K1015" s="105"/>
      <c r="L1015" s="490"/>
    </row>
    <row r="1016" spans="1:12" x14ac:dyDescent="0.25">
      <c r="A1016" s="1" t="s">
        <v>6</v>
      </c>
      <c r="B1016" s="106">
        <v>0</v>
      </c>
      <c r="C1016" s="109">
        <v>0</v>
      </c>
      <c r="D1016" s="228">
        <v>0</v>
      </c>
      <c r="E1016" s="206">
        <v>0</v>
      </c>
      <c r="F1016" s="109">
        <v>0</v>
      </c>
      <c r="G1016" s="109">
        <v>0</v>
      </c>
      <c r="H1016" s="109">
        <v>0</v>
      </c>
      <c r="I1016" s="109">
        <v>0</v>
      </c>
      <c r="J1016" s="106">
        <v>0</v>
      </c>
      <c r="K1016" s="106">
        <v>0</v>
      </c>
      <c r="L1016" s="490"/>
    </row>
    <row r="1017" spans="1:12" ht="51" x14ac:dyDescent="0.25">
      <c r="A1017" s="1" t="s">
        <v>13</v>
      </c>
      <c r="B1017" s="106">
        <v>0</v>
      </c>
      <c r="C1017" s="109">
        <v>0</v>
      </c>
      <c r="D1017" s="228">
        <v>0</v>
      </c>
      <c r="E1017" s="206">
        <v>0</v>
      </c>
      <c r="F1017" s="109">
        <v>0</v>
      </c>
      <c r="G1017" s="109">
        <v>0</v>
      </c>
      <c r="H1017" s="109">
        <v>0</v>
      </c>
      <c r="I1017" s="109">
        <v>0</v>
      </c>
      <c r="J1017" s="106">
        <v>0</v>
      </c>
      <c r="K1017" s="106">
        <v>0</v>
      </c>
      <c r="L1017" s="490"/>
    </row>
    <row r="1018" spans="1:12" x14ac:dyDescent="0.25">
      <c r="A1018" s="2" t="s">
        <v>147</v>
      </c>
      <c r="B1018" s="106"/>
      <c r="C1018" s="109"/>
      <c r="D1018" s="228"/>
      <c r="E1018" s="206"/>
      <c r="F1018" s="109"/>
      <c r="G1018" s="109"/>
      <c r="H1018" s="109"/>
      <c r="I1018" s="109"/>
      <c r="J1018" s="106"/>
      <c r="K1018" s="107"/>
      <c r="L1018" s="490"/>
    </row>
    <row r="1019" spans="1:12" x14ac:dyDescent="0.25">
      <c r="A1019" s="1" t="s">
        <v>148</v>
      </c>
      <c r="B1019" s="106"/>
      <c r="C1019" s="109"/>
      <c r="D1019" s="228"/>
      <c r="E1019" s="206"/>
      <c r="F1019" s="109"/>
      <c r="G1019" s="109"/>
      <c r="H1019" s="109"/>
      <c r="I1019" s="109"/>
      <c r="J1019" s="106"/>
      <c r="K1019" s="107"/>
      <c r="L1019" s="490"/>
    </row>
    <row r="1020" spans="1:12" x14ac:dyDescent="0.25">
      <c r="A1020" s="1" t="s">
        <v>151</v>
      </c>
      <c r="B1020" s="106"/>
      <c r="C1020" s="109"/>
      <c r="D1020" s="228"/>
      <c r="E1020" s="206"/>
      <c r="F1020" s="109"/>
      <c r="G1020" s="109"/>
      <c r="H1020" s="109"/>
      <c r="I1020" s="109"/>
      <c r="J1020" s="106"/>
      <c r="K1020" s="107"/>
      <c r="L1020" s="490"/>
    </row>
    <row r="1021" spans="1:12" x14ac:dyDescent="0.25">
      <c r="A1021" s="1" t="s">
        <v>149</v>
      </c>
      <c r="B1021" s="106">
        <v>0</v>
      </c>
      <c r="C1021" s="109">
        <v>0</v>
      </c>
      <c r="D1021" s="228">
        <v>0</v>
      </c>
      <c r="E1021" s="206">
        <v>0</v>
      </c>
      <c r="F1021" s="109">
        <v>0</v>
      </c>
      <c r="G1021" s="109">
        <v>0</v>
      </c>
      <c r="H1021" s="109">
        <v>0</v>
      </c>
      <c r="I1021" s="109">
        <v>0</v>
      </c>
      <c r="J1021" s="106">
        <v>0</v>
      </c>
      <c r="K1021" s="106">
        <v>0</v>
      </c>
      <c r="L1021" s="490"/>
    </row>
    <row r="1022" spans="1:12" ht="51.75" x14ac:dyDescent="0.25">
      <c r="A1022" s="181" t="s">
        <v>150</v>
      </c>
      <c r="B1022" s="106">
        <v>0</v>
      </c>
      <c r="C1022" s="109">
        <v>0</v>
      </c>
      <c r="D1022" s="228">
        <v>0</v>
      </c>
      <c r="E1022" s="206">
        <v>0</v>
      </c>
      <c r="F1022" s="109">
        <v>0</v>
      </c>
      <c r="G1022" s="109">
        <v>0</v>
      </c>
      <c r="H1022" s="109">
        <v>0</v>
      </c>
      <c r="I1022" s="109">
        <v>0</v>
      </c>
      <c r="J1022" s="106">
        <v>0</v>
      </c>
      <c r="K1022" s="106">
        <v>0</v>
      </c>
      <c r="L1022" s="496"/>
    </row>
    <row r="1023" spans="1:12" x14ac:dyDescent="0.25">
      <c r="B1023" s="132"/>
      <c r="C1023" s="132"/>
      <c r="D1023" s="415"/>
      <c r="E1023" s="132"/>
      <c r="F1023" s="132"/>
      <c r="G1023" s="132"/>
      <c r="H1023" s="132"/>
      <c r="I1023" s="132"/>
      <c r="J1023" s="132"/>
      <c r="K1023" s="132"/>
      <c r="L1023" s="132"/>
    </row>
    <row r="1024" spans="1:12" ht="107.25" customHeight="1" x14ac:dyDescent="0.25">
      <c r="A1024" s="30"/>
      <c r="B1024" s="544" t="s">
        <v>146</v>
      </c>
      <c r="C1024" s="544"/>
      <c r="D1024" s="544"/>
      <c r="E1024" s="544"/>
      <c r="F1024" s="544"/>
      <c r="G1024" s="544"/>
      <c r="H1024" s="544"/>
      <c r="I1024" s="544"/>
      <c r="J1024" s="544"/>
      <c r="K1024" s="544"/>
      <c r="L1024" s="544"/>
    </row>
    <row r="1025" spans="2:12" x14ac:dyDescent="0.25">
      <c r="B1025" s="137"/>
      <c r="C1025" s="137"/>
      <c r="D1025" s="137"/>
      <c r="E1025" s="137"/>
      <c r="F1025" s="137"/>
      <c r="G1025" s="137"/>
      <c r="H1025" s="137"/>
      <c r="I1025" s="137"/>
      <c r="J1025" s="137"/>
      <c r="K1025" s="137"/>
      <c r="L1025" s="137"/>
    </row>
    <row r="1026" spans="2:12" x14ac:dyDescent="0.25">
      <c r="B1026" s="137"/>
      <c r="C1026" s="137"/>
      <c r="D1026" s="137"/>
      <c r="E1026" s="137"/>
      <c r="F1026" s="137"/>
      <c r="G1026" s="137"/>
      <c r="H1026" s="137"/>
      <c r="I1026" s="137"/>
      <c r="J1026" s="137"/>
      <c r="K1026" s="137"/>
      <c r="L1026" s="137"/>
    </row>
    <row r="1027" spans="2:12" x14ac:dyDescent="0.25">
      <c r="B1027" s="545"/>
      <c r="C1027" s="545"/>
      <c r="D1027" s="545"/>
      <c r="E1027" s="545"/>
      <c r="F1027" s="545"/>
      <c r="G1027" s="545"/>
      <c r="H1027" s="545"/>
      <c r="I1027" s="545"/>
      <c r="J1027" s="545"/>
      <c r="K1027" s="545"/>
      <c r="L1027" s="545"/>
    </row>
    <row r="1028" spans="2:12" x14ac:dyDescent="0.25">
      <c r="B1028" s="137"/>
      <c r="C1028" s="137"/>
      <c r="D1028" s="137"/>
      <c r="E1028" s="137"/>
      <c r="F1028" s="137"/>
      <c r="G1028" s="137"/>
      <c r="H1028" s="137"/>
      <c r="I1028" s="137"/>
      <c r="J1028" s="137"/>
      <c r="K1028" s="137"/>
      <c r="L1028" s="137"/>
    </row>
    <row r="1029" spans="2:12" x14ac:dyDescent="0.25">
      <c r="B1029" s="137"/>
      <c r="C1029" s="137"/>
      <c r="D1029" s="137"/>
      <c r="E1029" s="137"/>
      <c r="F1029" s="137"/>
      <c r="G1029" s="137"/>
      <c r="H1029" s="137"/>
      <c r="I1029" s="137"/>
      <c r="J1029" s="137"/>
      <c r="K1029" s="137"/>
      <c r="L1029" s="137"/>
    </row>
    <row r="1030" spans="2:12" x14ac:dyDescent="0.25">
      <c r="B1030" s="137"/>
      <c r="C1030" s="137"/>
      <c r="D1030" s="137"/>
      <c r="E1030" s="137"/>
      <c r="F1030" s="137"/>
      <c r="G1030" s="137"/>
      <c r="H1030" s="137"/>
      <c r="I1030" s="137"/>
      <c r="J1030" s="137"/>
      <c r="K1030" s="137"/>
      <c r="L1030" s="137"/>
    </row>
    <row r="1031" spans="2:12" x14ac:dyDescent="0.25">
      <c r="B1031" s="137"/>
      <c r="C1031" s="137"/>
      <c r="D1031" s="137"/>
      <c r="E1031" s="137"/>
      <c r="F1031" s="137"/>
      <c r="G1031" s="137"/>
      <c r="H1031" s="137"/>
      <c r="I1031" s="137"/>
      <c r="J1031" s="137"/>
      <c r="K1031" s="137"/>
      <c r="L1031" s="137"/>
    </row>
    <row r="1032" spans="2:12" x14ac:dyDescent="0.25">
      <c r="B1032" s="137"/>
      <c r="C1032" s="137"/>
      <c r="D1032" s="137"/>
      <c r="E1032" s="137"/>
      <c r="F1032" s="137"/>
      <c r="G1032" s="137"/>
      <c r="H1032" s="137"/>
      <c r="I1032" s="137"/>
      <c r="J1032" s="137"/>
      <c r="K1032" s="137"/>
      <c r="L1032" s="137"/>
    </row>
    <row r="1033" spans="2:12" x14ac:dyDescent="0.25">
      <c r="B1033" s="137"/>
      <c r="C1033" s="137"/>
      <c r="D1033" s="137"/>
      <c r="E1033" s="137"/>
      <c r="F1033" s="137"/>
      <c r="G1033" s="137"/>
      <c r="H1033" s="137"/>
      <c r="I1033" s="137"/>
      <c r="J1033" s="137"/>
      <c r="K1033" s="137"/>
      <c r="L1033" s="137"/>
    </row>
    <row r="1034" spans="2:12" x14ac:dyDescent="0.25">
      <c r="B1034" s="137"/>
      <c r="C1034" s="137"/>
      <c r="D1034" s="137"/>
      <c r="E1034" s="137"/>
      <c r="F1034" s="137"/>
      <c r="G1034" s="137"/>
      <c r="H1034" s="137"/>
      <c r="I1034" s="137"/>
      <c r="J1034" s="137"/>
      <c r="K1034" s="137"/>
      <c r="L1034" s="137"/>
    </row>
    <row r="1035" spans="2:12" x14ac:dyDescent="0.25">
      <c r="B1035" s="137"/>
      <c r="C1035" s="137"/>
      <c r="D1035" s="137"/>
      <c r="E1035" s="137"/>
      <c r="F1035" s="137"/>
      <c r="G1035" s="137"/>
      <c r="H1035" s="137"/>
      <c r="I1035" s="137"/>
      <c r="J1035" s="137"/>
      <c r="K1035" s="137"/>
      <c r="L1035" s="137"/>
    </row>
    <row r="1036" spans="2:12" x14ac:dyDescent="0.25">
      <c r="B1036" s="137"/>
      <c r="C1036" s="137"/>
      <c r="D1036" s="137"/>
      <c r="E1036" s="137"/>
      <c r="F1036" s="137"/>
      <c r="G1036" s="137"/>
      <c r="H1036" s="137"/>
      <c r="I1036" s="137"/>
      <c r="J1036" s="137"/>
      <c r="K1036" s="137"/>
      <c r="L1036" s="137"/>
    </row>
    <row r="1037" spans="2:12" x14ac:dyDescent="0.25">
      <c r="B1037" s="137"/>
      <c r="C1037" s="137"/>
      <c r="D1037" s="137"/>
      <c r="E1037" s="137"/>
      <c r="F1037" s="137"/>
      <c r="G1037" s="137"/>
      <c r="H1037" s="137"/>
      <c r="I1037" s="137"/>
      <c r="J1037" s="137"/>
      <c r="K1037" s="137"/>
      <c r="L1037" s="137"/>
    </row>
    <row r="1038" spans="2:12" x14ac:dyDescent="0.25">
      <c r="B1038" s="137"/>
      <c r="C1038" s="137"/>
      <c r="D1038" s="137"/>
      <c r="E1038" s="137"/>
      <c r="F1038" s="137"/>
      <c r="G1038" s="137"/>
      <c r="H1038" s="137"/>
      <c r="I1038" s="137"/>
      <c r="J1038" s="137"/>
      <c r="K1038" s="137"/>
      <c r="L1038" s="137"/>
    </row>
    <row r="1039" spans="2:12" x14ac:dyDescent="0.25">
      <c r="B1039" s="137"/>
      <c r="C1039" s="137"/>
      <c r="D1039" s="137"/>
      <c r="E1039" s="137"/>
      <c r="F1039" s="137"/>
      <c r="G1039" s="137"/>
      <c r="H1039" s="137"/>
      <c r="I1039" s="137"/>
      <c r="J1039" s="137"/>
      <c r="K1039" s="137"/>
      <c r="L1039" s="137"/>
    </row>
    <row r="1040" spans="2:12" x14ac:dyDescent="0.25">
      <c r="B1040" s="137"/>
      <c r="C1040" s="137"/>
      <c r="D1040" s="137"/>
      <c r="E1040" s="137"/>
      <c r="F1040" s="137"/>
      <c r="G1040" s="137"/>
      <c r="H1040" s="137"/>
      <c r="I1040" s="137"/>
      <c r="J1040" s="137"/>
      <c r="K1040" s="137"/>
      <c r="L1040" s="137"/>
    </row>
    <row r="1041" spans="2:12" x14ac:dyDescent="0.25">
      <c r="B1041" s="137"/>
      <c r="C1041" s="137"/>
      <c r="D1041" s="137"/>
      <c r="E1041" s="137"/>
      <c r="F1041" s="137"/>
      <c r="G1041" s="137"/>
      <c r="H1041" s="137"/>
      <c r="I1041" s="137"/>
      <c r="J1041" s="137"/>
      <c r="K1041" s="137"/>
      <c r="L1041" s="137"/>
    </row>
    <row r="1042" spans="2:12" x14ac:dyDescent="0.25">
      <c r="B1042" s="137"/>
      <c r="C1042" s="137"/>
      <c r="D1042" s="137"/>
      <c r="E1042" s="137"/>
      <c r="F1042" s="137"/>
      <c r="G1042" s="137"/>
      <c r="H1042" s="137"/>
      <c r="I1042" s="137"/>
      <c r="J1042" s="137"/>
      <c r="K1042" s="137"/>
      <c r="L1042" s="137"/>
    </row>
    <row r="1043" spans="2:12" x14ac:dyDescent="0.25">
      <c r="B1043" s="137"/>
      <c r="C1043" s="137"/>
      <c r="D1043" s="137"/>
      <c r="E1043" s="137"/>
      <c r="F1043" s="137"/>
      <c r="G1043" s="137"/>
      <c r="H1043" s="137"/>
      <c r="I1043" s="137"/>
      <c r="J1043" s="137"/>
      <c r="K1043" s="137"/>
      <c r="L1043" s="137"/>
    </row>
    <row r="1044" spans="2:12" x14ac:dyDescent="0.25">
      <c r="B1044" s="132"/>
      <c r="C1044" s="137"/>
      <c r="D1044" s="137"/>
      <c r="E1044" s="137"/>
      <c r="F1044" s="137"/>
      <c r="G1044" s="137"/>
      <c r="H1044" s="137"/>
      <c r="I1044" s="132"/>
      <c r="J1044" s="132"/>
      <c r="K1044" s="132"/>
      <c r="L1044" s="132"/>
    </row>
    <row r="1045" spans="2:12" x14ac:dyDescent="0.25">
      <c r="B1045" s="132"/>
      <c r="C1045" s="137"/>
      <c r="D1045" s="137"/>
      <c r="E1045" s="137"/>
      <c r="F1045" s="137"/>
      <c r="G1045" s="137"/>
      <c r="H1045" s="137"/>
      <c r="I1045" s="132"/>
      <c r="J1045" s="132"/>
      <c r="K1045" s="132"/>
      <c r="L1045" s="132"/>
    </row>
    <row r="1046" spans="2:12" x14ac:dyDescent="0.25">
      <c r="B1046" s="132"/>
      <c r="C1046" s="137"/>
      <c r="D1046" s="137"/>
      <c r="E1046" s="137"/>
      <c r="F1046" s="137"/>
      <c r="G1046" s="137"/>
      <c r="H1046" s="137"/>
      <c r="I1046" s="132"/>
      <c r="J1046" s="132"/>
      <c r="K1046" s="132"/>
      <c r="L1046" s="132"/>
    </row>
    <row r="1047" spans="2:12" x14ac:dyDescent="0.25">
      <c r="B1047" s="132"/>
      <c r="C1047" s="137"/>
      <c r="D1047" s="137"/>
      <c r="E1047" s="137"/>
      <c r="F1047" s="137"/>
      <c r="G1047" s="137"/>
      <c r="H1047" s="137"/>
      <c r="I1047" s="132"/>
      <c r="J1047" s="132"/>
      <c r="K1047" s="132"/>
      <c r="L1047" s="132"/>
    </row>
    <row r="1048" spans="2:12" x14ac:dyDescent="0.25">
      <c r="B1048" s="132"/>
      <c r="C1048" s="137"/>
      <c r="D1048" s="137"/>
      <c r="E1048" s="137"/>
      <c r="F1048" s="137"/>
      <c r="G1048" s="137"/>
      <c r="H1048" s="137"/>
      <c r="I1048" s="132"/>
      <c r="J1048" s="132"/>
      <c r="K1048" s="132"/>
      <c r="L1048" s="132"/>
    </row>
    <row r="1049" spans="2:12" x14ac:dyDescent="0.25">
      <c r="B1049" s="132"/>
      <c r="C1049" s="137"/>
      <c r="D1049" s="137"/>
      <c r="E1049" s="137"/>
      <c r="F1049" s="137"/>
      <c r="G1049" s="137"/>
      <c r="H1049" s="137"/>
      <c r="I1049" s="132"/>
      <c r="J1049" s="132"/>
      <c r="K1049" s="132"/>
      <c r="L1049" s="132"/>
    </row>
    <row r="1050" spans="2:12" x14ac:dyDescent="0.25">
      <c r="B1050" s="132"/>
      <c r="C1050" s="137"/>
      <c r="D1050" s="137"/>
      <c r="E1050" s="137"/>
      <c r="F1050" s="137"/>
      <c r="G1050" s="137"/>
      <c r="H1050" s="137"/>
      <c r="I1050" s="132"/>
      <c r="J1050" s="132"/>
      <c r="K1050" s="132"/>
      <c r="L1050" s="132"/>
    </row>
    <row r="1051" spans="2:12" x14ac:dyDescent="0.25">
      <c r="B1051" s="132"/>
      <c r="C1051" s="137"/>
      <c r="D1051" s="137"/>
      <c r="E1051" s="137"/>
      <c r="F1051" s="137"/>
      <c r="G1051" s="137"/>
      <c r="H1051" s="137"/>
      <c r="I1051" s="132"/>
      <c r="J1051" s="132"/>
      <c r="K1051" s="132"/>
      <c r="L1051" s="132"/>
    </row>
    <row r="1052" spans="2:12" x14ac:dyDescent="0.25">
      <c r="B1052" s="132"/>
      <c r="C1052" s="137"/>
      <c r="D1052" s="137"/>
      <c r="E1052" s="137"/>
      <c r="F1052" s="137"/>
      <c r="G1052" s="137"/>
      <c r="H1052" s="137"/>
      <c r="I1052" s="132"/>
      <c r="J1052" s="132"/>
      <c r="K1052" s="132"/>
      <c r="L1052" s="132"/>
    </row>
    <row r="1053" spans="2:12" x14ac:dyDescent="0.25">
      <c r="B1053" s="132"/>
      <c r="C1053" s="137"/>
      <c r="D1053" s="137"/>
      <c r="E1053" s="137"/>
      <c r="F1053" s="137"/>
      <c r="G1053" s="137"/>
      <c r="H1053" s="137"/>
      <c r="I1053" s="132"/>
      <c r="J1053" s="132"/>
      <c r="K1053" s="132"/>
      <c r="L1053" s="132"/>
    </row>
    <row r="1054" spans="2:12" x14ac:dyDescent="0.25">
      <c r="B1054" s="132"/>
      <c r="C1054" s="137"/>
      <c r="D1054" s="137"/>
      <c r="E1054" s="137"/>
      <c r="F1054" s="137"/>
      <c r="G1054" s="137"/>
      <c r="H1054" s="137"/>
      <c r="I1054" s="132"/>
      <c r="J1054" s="132"/>
      <c r="K1054" s="132"/>
      <c r="L1054" s="132"/>
    </row>
    <row r="1055" spans="2:12" x14ac:dyDescent="0.25">
      <c r="B1055" s="132"/>
      <c r="C1055" s="137"/>
      <c r="D1055" s="137"/>
      <c r="E1055" s="137"/>
      <c r="F1055" s="137"/>
      <c r="G1055" s="137"/>
      <c r="H1055" s="137"/>
      <c r="I1055" s="132"/>
      <c r="J1055" s="132"/>
      <c r="K1055" s="132"/>
      <c r="L1055" s="132"/>
    </row>
    <row r="1056" spans="2:12" x14ac:dyDescent="0.25">
      <c r="B1056" s="132"/>
      <c r="C1056" s="137"/>
      <c r="D1056" s="137"/>
      <c r="E1056" s="137"/>
      <c r="F1056" s="137"/>
      <c r="G1056" s="137"/>
      <c r="H1056" s="137"/>
      <c r="I1056" s="132"/>
      <c r="J1056" s="132"/>
      <c r="K1056" s="132"/>
      <c r="L1056" s="132"/>
    </row>
    <row r="1057" spans="2:12" x14ac:dyDescent="0.25">
      <c r="B1057" s="132"/>
      <c r="C1057" s="137"/>
      <c r="D1057" s="137"/>
      <c r="E1057" s="137"/>
      <c r="F1057" s="137"/>
      <c r="G1057" s="137"/>
      <c r="H1057" s="137"/>
      <c r="I1057" s="132"/>
      <c r="J1057" s="132"/>
      <c r="K1057" s="132"/>
      <c r="L1057" s="132"/>
    </row>
    <row r="1058" spans="2:12" x14ac:dyDescent="0.25">
      <c r="B1058" s="132"/>
      <c r="C1058" s="137"/>
      <c r="D1058" s="137"/>
      <c r="E1058" s="137"/>
      <c r="F1058" s="137"/>
      <c r="G1058" s="137"/>
      <c r="H1058" s="137"/>
      <c r="I1058" s="132"/>
      <c r="J1058" s="132"/>
      <c r="K1058" s="132"/>
      <c r="L1058" s="132"/>
    </row>
    <row r="1059" spans="2:12" x14ac:dyDescent="0.25">
      <c r="B1059" s="132"/>
      <c r="C1059" s="137"/>
      <c r="D1059" s="137"/>
      <c r="E1059" s="137"/>
      <c r="F1059" s="137"/>
      <c r="G1059" s="137"/>
      <c r="H1059" s="137"/>
      <c r="I1059" s="132"/>
      <c r="J1059" s="132"/>
      <c r="K1059" s="132"/>
      <c r="L1059" s="132"/>
    </row>
    <row r="1060" spans="2:12" x14ac:dyDescent="0.25">
      <c r="B1060" s="132"/>
      <c r="C1060" s="137"/>
      <c r="D1060" s="137"/>
      <c r="E1060" s="137"/>
      <c r="F1060" s="137"/>
      <c r="G1060" s="137"/>
      <c r="H1060" s="137"/>
      <c r="I1060" s="132"/>
      <c r="J1060" s="132"/>
      <c r="K1060" s="132"/>
      <c r="L1060" s="132"/>
    </row>
    <row r="1061" spans="2:12" x14ac:dyDescent="0.25">
      <c r="B1061" s="132"/>
      <c r="C1061" s="137"/>
      <c r="D1061" s="137"/>
      <c r="E1061" s="137"/>
      <c r="F1061" s="137"/>
      <c r="G1061" s="137"/>
      <c r="H1061" s="137"/>
      <c r="I1061" s="132"/>
      <c r="J1061" s="132"/>
      <c r="K1061" s="132"/>
      <c r="L1061" s="132"/>
    </row>
    <row r="1062" spans="2:12" x14ac:dyDescent="0.25">
      <c r="B1062" s="132"/>
      <c r="C1062" s="137"/>
      <c r="D1062" s="137"/>
      <c r="E1062" s="137"/>
      <c r="F1062" s="137"/>
      <c r="G1062" s="137"/>
      <c r="H1062" s="137"/>
      <c r="I1062" s="132"/>
      <c r="J1062" s="132"/>
      <c r="K1062" s="132"/>
      <c r="L1062" s="132"/>
    </row>
    <row r="1063" spans="2:12" x14ac:dyDescent="0.25">
      <c r="B1063" s="132"/>
      <c r="C1063" s="137"/>
      <c r="D1063" s="137"/>
      <c r="E1063" s="137"/>
      <c r="F1063" s="137"/>
      <c r="G1063" s="137"/>
      <c r="H1063" s="137"/>
      <c r="I1063" s="132"/>
      <c r="J1063" s="132"/>
      <c r="K1063" s="132"/>
      <c r="L1063" s="132"/>
    </row>
    <row r="1064" spans="2:12" x14ac:dyDescent="0.25">
      <c r="B1064" s="132"/>
      <c r="C1064" s="137"/>
      <c r="D1064" s="137"/>
      <c r="E1064" s="137"/>
      <c r="F1064" s="137"/>
      <c r="G1064" s="137"/>
      <c r="H1064" s="137"/>
      <c r="I1064" s="132"/>
      <c r="J1064" s="132"/>
      <c r="K1064" s="132"/>
      <c r="L1064" s="132"/>
    </row>
    <row r="1065" spans="2:12" x14ac:dyDescent="0.25">
      <c r="B1065" s="132"/>
      <c r="C1065" s="137"/>
      <c r="D1065" s="137"/>
      <c r="E1065" s="137"/>
      <c r="F1065" s="137"/>
      <c r="G1065" s="137"/>
      <c r="H1065" s="137"/>
      <c r="I1065" s="132"/>
      <c r="J1065" s="132"/>
      <c r="K1065" s="132"/>
      <c r="L1065" s="132"/>
    </row>
    <row r="1066" spans="2:12" x14ac:dyDescent="0.25">
      <c r="B1066" s="132"/>
      <c r="C1066" s="132"/>
      <c r="D1066" s="245"/>
      <c r="E1066" s="132"/>
      <c r="F1066" s="132"/>
      <c r="G1066" s="132"/>
      <c r="H1066" s="132"/>
      <c r="I1066" s="132"/>
      <c r="J1066" s="132"/>
      <c r="K1066" s="132"/>
      <c r="L1066" s="132"/>
    </row>
    <row r="1067" spans="2:12" x14ac:dyDescent="0.25">
      <c r="B1067" s="132"/>
      <c r="C1067" s="132"/>
      <c r="D1067" s="245"/>
      <c r="E1067" s="132"/>
      <c r="F1067" s="132"/>
      <c r="G1067" s="132"/>
      <c r="H1067" s="132"/>
      <c r="I1067" s="132"/>
      <c r="J1067" s="132"/>
      <c r="K1067" s="132"/>
      <c r="L1067" s="132"/>
    </row>
    <row r="1068" spans="2:12" x14ac:dyDescent="0.25">
      <c r="B1068" s="132"/>
      <c r="C1068" s="132"/>
      <c r="D1068" s="245"/>
      <c r="E1068" s="132"/>
      <c r="F1068" s="132"/>
      <c r="G1068" s="132"/>
      <c r="H1068" s="132"/>
      <c r="I1068" s="132"/>
      <c r="J1068" s="132"/>
      <c r="K1068" s="132"/>
      <c r="L1068" s="132"/>
    </row>
    <row r="1069" spans="2:12" x14ac:dyDescent="0.25">
      <c r="B1069" s="132"/>
      <c r="C1069" s="132"/>
      <c r="D1069" s="245"/>
      <c r="E1069" s="132"/>
      <c r="F1069" s="132"/>
      <c r="G1069" s="132"/>
      <c r="H1069" s="132"/>
      <c r="I1069" s="132"/>
      <c r="J1069" s="132"/>
      <c r="K1069" s="132"/>
      <c r="L1069" s="132"/>
    </row>
    <row r="1070" spans="2:12" x14ac:dyDescent="0.25">
      <c r="B1070" s="132"/>
      <c r="C1070" s="132"/>
      <c r="D1070" s="245"/>
      <c r="E1070" s="132"/>
      <c r="F1070" s="132"/>
      <c r="G1070" s="132"/>
      <c r="H1070" s="132"/>
      <c r="I1070" s="132"/>
      <c r="J1070" s="132"/>
      <c r="K1070" s="132"/>
      <c r="L1070" s="132"/>
    </row>
    <row r="1071" spans="2:12" x14ac:dyDescent="0.25">
      <c r="B1071" s="132"/>
      <c r="C1071" s="132"/>
      <c r="D1071" s="245"/>
      <c r="E1071" s="132"/>
      <c r="F1071" s="132"/>
      <c r="G1071" s="132"/>
      <c r="H1071" s="132"/>
      <c r="I1071" s="132"/>
      <c r="J1071" s="132"/>
      <c r="K1071" s="132"/>
      <c r="L1071" s="132"/>
    </row>
    <row r="1072" spans="2:12" x14ac:dyDescent="0.25">
      <c r="B1072" s="132"/>
      <c r="C1072" s="132"/>
      <c r="D1072" s="245"/>
      <c r="E1072" s="132"/>
      <c r="F1072" s="132"/>
      <c r="G1072" s="132"/>
      <c r="H1072" s="132"/>
      <c r="I1072" s="132"/>
      <c r="J1072" s="132"/>
      <c r="K1072" s="132"/>
      <c r="L1072" s="132"/>
    </row>
    <row r="1073" spans="2:12" x14ac:dyDescent="0.25">
      <c r="B1073" s="132"/>
      <c r="C1073" s="132"/>
      <c r="D1073" s="245"/>
      <c r="E1073" s="132"/>
      <c r="F1073" s="132"/>
      <c r="G1073" s="132"/>
      <c r="H1073" s="132"/>
      <c r="I1073" s="132"/>
      <c r="J1073" s="132"/>
      <c r="K1073" s="132"/>
      <c r="L1073" s="132"/>
    </row>
    <row r="1074" spans="2:12" x14ac:dyDescent="0.25">
      <c r="B1074" s="132"/>
      <c r="C1074" s="132"/>
      <c r="D1074" s="245"/>
      <c r="E1074" s="132"/>
      <c r="F1074" s="132"/>
      <c r="G1074" s="132"/>
      <c r="H1074" s="132"/>
      <c r="I1074" s="132"/>
      <c r="J1074" s="132"/>
      <c r="K1074" s="132"/>
      <c r="L1074" s="132"/>
    </row>
    <row r="1075" spans="2:12" x14ac:dyDescent="0.25">
      <c r="B1075" s="132"/>
      <c r="C1075" s="132"/>
      <c r="D1075" s="245"/>
      <c r="E1075" s="132"/>
      <c r="F1075" s="132"/>
      <c r="G1075" s="132"/>
      <c r="H1075" s="132"/>
      <c r="I1075" s="132"/>
      <c r="J1075" s="132"/>
      <c r="K1075" s="132"/>
      <c r="L1075" s="132"/>
    </row>
    <row r="1076" spans="2:12" x14ac:dyDescent="0.25">
      <c r="B1076" s="132"/>
      <c r="C1076" s="132"/>
      <c r="D1076" s="245"/>
      <c r="E1076" s="132"/>
      <c r="F1076" s="132"/>
      <c r="G1076" s="132"/>
      <c r="H1076" s="132"/>
      <c r="I1076" s="132"/>
      <c r="J1076" s="132"/>
      <c r="K1076" s="132"/>
      <c r="L1076" s="132"/>
    </row>
    <row r="1077" spans="2:12" x14ac:dyDescent="0.25">
      <c r="B1077" s="132"/>
      <c r="C1077" s="132"/>
      <c r="D1077" s="245"/>
      <c r="E1077" s="132"/>
      <c r="F1077" s="132"/>
      <c r="G1077" s="132"/>
      <c r="H1077" s="132"/>
      <c r="I1077" s="132"/>
      <c r="J1077" s="132"/>
      <c r="K1077" s="132"/>
      <c r="L1077" s="132"/>
    </row>
    <row r="1078" spans="2:12" x14ac:dyDescent="0.25">
      <c r="B1078" s="132"/>
      <c r="C1078" s="132"/>
      <c r="D1078" s="245"/>
      <c r="E1078" s="132"/>
      <c r="F1078" s="132"/>
      <c r="G1078" s="132"/>
      <c r="H1078" s="132"/>
      <c r="I1078" s="132"/>
      <c r="J1078" s="132"/>
      <c r="K1078" s="132"/>
      <c r="L1078" s="132"/>
    </row>
    <row r="1079" spans="2:12" x14ac:dyDescent="0.25">
      <c r="B1079" s="132"/>
      <c r="C1079" s="132"/>
      <c r="D1079" s="245"/>
      <c r="E1079" s="132"/>
      <c r="F1079" s="132"/>
      <c r="G1079" s="132"/>
      <c r="H1079" s="132"/>
      <c r="I1079" s="132"/>
      <c r="J1079" s="132"/>
      <c r="K1079" s="132"/>
      <c r="L1079" s="132"/>
    </row>
    <row r="1080" spans="2:12" x14ac:dyDescent="0.25">
      <c r="B1080" s="132"/>
      <c r="C1080" s="132"/>
      <c r="D1080" s="245"/>
      <c r="E1080" s="132"/>
      <c r="F1080" s="132"/>
      <c r="G1080" s="132"/>
      <c r="H1080" s="132"/>
      <c r="I1080" s="132"/>
      <c r="J1080" s="132"/>
      <c r="K1080" s="132"/>
      <c r="L1080" s="132"/>
    </row>
    <row r="1081" spans="2:12" x14ac:dyDescent="0.25">
      <c r="B1081" s="132"/>
      <c r="C1081" s="132"/>
      <c r="D1081" s="245"/>
      <c r="E1081" s="132"/>
      <c r="F1081" s="132"/>
      <c r="G1081" s="132"/>
      <c r="H1081" s="132"/>
      <c r="I1081" s="132"/>
      <c r="J1081" s="132"/>
      <c r="K1081" s="132"/>
      <c r="L1081" s="132"/>
    </row>
    <row r="1082" spans="2:12" x14ac:dyDescent="0.25">
      <c r="B1082" s="132"/>
      <c r="C1082" s="132"/>
      <c r="D1082" s="245"/>
      <c r="E1082" s="132"/>
      <c r="F1082" s="132"/>
      <c r="G1082" s="132"/>
      <c r="H1082" s="132"/>
      <c r="I1082" s="132"/>
      <c r="J1082" s="132"/>
      <c r="K1082" s="132"/>
      <c r="L1082" s="132"/>
    </row>
    <row r="1083" spans="2:12" x14ac:dyDescent="0.25">
      <c r="B1083" s="132"/>
      <c r="C1083" s="132"/>
      <c r="D1083" s="245"/>
      <c r="E1083" s="132"/>
      <c r="F1083" s="132"/>
      <c r="G1083" s="132"/>
      <c r="H1083" s="132"/>
      <c r="I1083" s="132"/>
      <c r="J1083" s="132"/>
      <c r="K1083" s="132"/>
      <c r="L1083" s="132"/>
    </row>
    <row r="1084" spans="2:12" x14ac:dyDescent="0.25">
      <c r="B1084" s="132"/>
      <c r="C1084" s="132"/>
      <c r="D1084" s="245"/>
      <c r="E1084" s="132"/>
      <c r="F1084" s="132"/>
      <c r="G1084" s="132"/>
      <c r="H1084" s="132"/>
      <c r="I1084" s="132"/>
      <c r="J1084" s="132"/>
      <c r="K1084" s="132"/>
      <c r="L1084" s="132"/>
    </row>
    <row r="1085" spans="2:12" x14ac:dyDescent="0.25">
      <c r="B1085" s="132"/>
      <c r="C1085" s="132"/>
      <c r="D1085" s="245"/>
      <c r="E1085" s="132"/>
      <c r="F1085" s="132"/>
      <c r="G1085" s="132"/>
      <c r="H1085" s="132"/>
      <c r="I1085" s="132"/>
      <c r="J1085" s="132"/>
      <c r="K1085" s="132"/>
      <c r="L1085" s="132"/>
    </row>
    <row r="1086" spans="2:12" x14ac:dyDescent="0.25">
      <c r="B1086" s="132"/>
      <c r="C1086" s="132"/>
      <c r="D1086" s="245"/>
      <c r="E1086" s="132"/>
      <c r="F1086" s="132"/>
      <c r="G1086" s="132"/>
      <c r="H1086" s="132"/>
      <c r="I1086" s="132"/>
      <c r="J1086" s="132"/>
      <c r="K1086" s="132"/>
      <c r="L1086" s="132"/>
    </row>
    <row r="1087" spans="2:12" x14ac:dyDescent="0.25">
      <c r="B1087" s="132"/>
      <c r="C1087" s="132"/>
      <c r="D1087" s="245"/>
      <c r="E1087" s="132"/>
      <c r="F1087" s="132"/>
      <c r="G1087" s="132"/>
      <c r="H1087" s="132"/>
      <c r="I1087" s="132"/>
      <c r="J1087" s="132"/>
      <c r="K1087" s="132"/>
      <c r="L1087" s="132"/>
    </row>
    <row r="1088" spans="2:12" x14ac:dyDescent="0.25">
      <c r="B1088" s="132"/>
      <c r="C1088" s="132"/>
      <c r="D1088" s="245"/>
      <c r="E1088" s="132"/>
      <c r="F1088" s="132"/>
      <c r="G1088" s="132"/>
      <c r="H1088" s="132"/>
      <c r="I1088" s="132"/>
      <c r="J1088" s="132"/>
      <c r="K1088" s="132"/>
      <c r="L1088" s="132"/>
    </row>
    <row r="1089" spans="2:12" x14ac:dyDescent="0.25">
      <c r="B1089" s="132"/>
      <c r="C1089" s="132"/>
      <c r="D1089" s="245"/>
      <c r="E1089" s="132"/>
      <c r="F1089" s="132"/>
      <c r="G1089" s="132"/>
      <c r="H1089" s="132"/>
      <c r="I1089" s="132"/>
      <c r="J1089" s="132"/>
      <c r="K1089" s="132"/>
      <c r="L1089" s="132"/>
    </row>
    <row r="1090" spans="2:12" x14ac:dyDescent="0.25">
      <c r="B1090" s="132"/>
      <c r="C1090" s="132"/>
      <c r="D1090" s="245"/>
      <c r="E1090" s="132"/>
      <c r="F1090" s="132"/>
      <c r="G1090" s="132"/>
      <c r="H1090" s="132"/>
      <c r="I1090" s="132"/>
      <c r="J1090" s="132"/>
      <c r="K1090" s="132"/>
      <c r="L1090" s="132"/>
    </row>
    <row r="1091" spans="2:12" x14ac:dyDescent="0.25">
      <c r="B1091" s="132"/>
      <c r="C1091" s="132"/>
      <c r="D1091" s="245"/>
      <c r="E1091" s="132"/>
      <c r="F1091" s="132"/>
      <c r="G1091" s="132"/>
      <c r="H1091" s="132"/>
      <c r="I1091" s="132"/>
      <c r="J1091" s="132"/>
      <c r="K1091" s="132"/>
      <c r="L1091" s="132"/>
    </row>
    <row r="1092" spans="2:12" x14ac:dyDescent="0.25">
      <c r="B1092" s="132"/>
      <c r="C1092" s="132"/>
      <c r="D1092" s="245"/>
      <c r="E1092" s="132"/>
      <c r="F1092" s="132"/>
      <c r="G1092" s="132"/>
      <c r="H1092" s="132"/>
      <c r="I1092" s="132"/>
      <c r="J1092" s="132"/>
      <c r="K1092" s="132"/>
      <c r="L1092" s="132"/>
    </row>
    <row r="1093" spans="2:12" x14ac:dyDescent="0.25">
      <c r="B1093" s="132"/>
      <c r="C1093" s="132"/>
      <c r="D1093" s="245"/>
      <c r="E1093" s="132"/>
      <c r="F1093" s="132"/>
      <c r="G1093" s="132"/>
      <c r="H1093" s="132"/>
      <c r="I1093" s="132"/>
      <c r="J1093" s="132"/>
      <c r="K1093" s="132"/>
      <c r="L1093" s="132"/>
    </row>
    <row r="1094" spans="2:12" x14ac:dyDescent="0.25">
      <c r="B1094" s="132"/>
      <c r="C1094" s="132"/>
      <c r="D1094" s="245"/>
      <c r="E1094" s="132"/>
      <c r="F1094" s="132"/>
      <c r="G1094" s="132"/>
      <c r="H1094" s="132"/>
      <c r="I1094" s="132"/>
      <c r="J1094" s="132"/>
      <c r="K1094" s="132"/>
      <c r="L1094" s="132"/>
    </row>
    <row r="1095" spans="2:12" x14ac:dyDescent="0.25">
      <c r="B1095" s="132"/>
      <c r="C1095" s="132"/>
      <c r="D1095" s="245"/>
      <c r="E1095" s="132"/>
      <c r="F1095" s="132"/>
      <c r="G1095" s="132"/>
      <c r="H1095" s="132"/>
      <c r="I1095" s="132"/>
      <c r="J1095" s="132"/>
      <c r="K1095" s="132"/>
      <c r="L1095" s="132"/>
    </row>
    <row r="1096" spans="2:12" x14ac:dyDescent="0.25">
      <c r="B1096" s="132"/>
      <c r="C1096" s="132"/>
      <c r="D1096" s="245"/>
      <c r="E1096" s="132"/>
      <c r="F1096" s="132"/>
      <c r="G1096" s="132"/>
      <c r="H1096" s="132"/>
      <c r="I1096" s="132"/>
      <c r="J1096" s="132"/>
      <c r="K1096" s="132"/>
      <c r="L1096" s="132"/>
    </row>
    <row r="1097" spans="2:12" x14ac:dyDescent="0.25">
      <c r="B1097" s="132"/>
      <c r="C1097" s="132"/>
      <c r="D1097" s="245"/>
      <c r="E1097" s="132"/>
      <c r="F1097" s="132"/>
      <c r="G1097" s="132"/>
      <c r="H1097" s="132"/>
      <c r="I1097" s="132"/>
      <c r="J1097" s="132"/>
      <c r="K1097" s="132"/>
      <c r="L1097" s="132"/>
    </row>
    <row r="1098" spans="2:12" x14ac:dyDescent="0.25">
      <c r="B1098" s="132"/>
      <c r="C1098" s="132"/>
      <c r="D1098" s="245"/>
      <c r="E1098" s="132"/>
      <c r="F1098" s="132"/>
      <c r="G1098" s="132"/>
      <c r="H1098" s="132"/>
      <c r="I1098" s="132"/>
      <c r="J1098" s="132"/>
      <c r="K1098" s="132"/>
      <c r="L1098" s="132"/>
    </row>
    <row r="1099" spans="2:12" x14ac:dyDescent="0.25">
      <c r="B1099" s="132"/>
      <c r="C1099" s="132"/>
      <c r="D1099" s="245"/>
      <c r="E1099" s="132"/>
      <c r="F1099" s="132"/>
      <c r="G1099" s="132"/>
      <c r="H1099" s="132"/>
      <c r="I1099" s="132"/>
      <c r="J1099" s="132"/>
      <c r="K1099" s="132"/>
      <c r="L1099" s="132"/>
    </row>
    <row r="1100" spans="2:12" x14ac:dyDescent="0.25">
      <c r="B1100" s="132"/>
      <c r="C1100" s="132"/>
      <c r="D1100" s="245"/>
      <c r="E1100" s="132"/>
      <c r="F1100" s="132"/>
      <c r="G1100" s="132"/>
      <c r="H1100" s="132"/>
      <c r="I1100" s="132"/>
      <c r="J1100" s="132"/>
      <c r="K1100" s="132"/>
      <c r="L1100" s="132"/>
    </row>
    <row r="1101" spans="2:12" x14ac:dyDescent="0.25">
      <c r="B1101" s="132"/>
      <c r="C1101" s="132"/>
      <c r="D1101" s="245"/>
      <c r="E1101" s="132"/>
      <c r="F1101" s="132"/>
      <c r="G1101" s="132"/>
      <c r="H1101" s="132"/>
      <c r="I1101" s="132"/>
      <c r="J1101" s="132"/>
      <c r="K1101" s="132"/>
      <c r="L1101" s="132"/>
    </row>
    <row r="1102" spans="2:12" x14ac:dyDescent="0.25">
      <c r="B1102" s="132"/>
      <c r="C1102" s="132"/>
      <c r="D1102" s="245"/>
      <c r="E1102" s="132"/>
      <c r="F1102" s="132"/>
      <c r="G1102" s="132"/>
      <c r="H1102" s="132"/>
      <c r="I1102" s="132"/>
      <c r="J1102" s="132"/>
      <c r="K1102" s="132"/>
      <c r="L1102" s="132"/>
    </row>
    <row r="1103" spans="2:12" x14ac:dyDescent="0.25">
      <c r="B1103" s="132"/>
      <c r="C1103" s="132"/>
      <c r="D1103" s="245"/>
      <c r="E1103" s="132"/>
      <c r="F1103" s="132"/>
      <c r="G1103" s="132"/>
      <c r="H1103" s="132"/>
      <c r="I1103" s="132"/>
      <c r="J1103" s="132"/>
      <c r="K1103" s="132"/>
      <c r="L1103" s="132"/>
    </row>
    <row r="1104" spans="2:12" x14ac:dyDescent="0.25">
      <c r="B1104" s="132"/>
      <c r="C1104" s="132"/>
      <c r="D1104" s="245"/>
      <c r="E1104" s="132"/>
      <c r="F1104" s="132"/>
      <c r="G1104" s="132"/>
      <c r="H1104" s="132"/>
      <c r="I1104" s="132"/>
      <c r="J1104" s="132"/>
      <c r="K1104" s="132"/>
      <c r="L1104" s="132"/>
    </row>
    <row r="1105" spans="2:12" x14ac:dyDescent="0.25">
      <c r="B1105" s="132"/>
      <c r="C1105" s="132"/>
      <c r="D1105" s="245"/>
      <c r="E1105" s="132"/>
      <c r="F1105" s="132"/>
      <c r="G1105" s="132"/>
      <c r="H1105" s="132"/>
      <c r="I1105" s="132"/>
      <c r="J1105" s="132"/>
      <c r="K1105" s="132"/>
      <c r="L1105" s="132"/>
    </row>
    <row r="1106" spans="2:12" x14ac:dyDescent="0.25">
      <c r="B1106" s="132"/>
      <c r="C1106" s="132"/>
      <c r="D1106" s="245"/>
      <c r="E1106" s="132"/>
      <c r="F1106" s="132"/>
      <c r="G1106" s="132"/>
      <c r="H1106" s="132"/>
      <c r="I1106" s="132"/>
      <c r="J1106" s="132"/>
      <c r="K1106" s="132"/>
      <c r="L1106" s="132"/>
    </row>
    <row r="1107" spans="2:12" x14ac:dyDescent="0.25">
      <c r="B1107" s="132"/>
      <c r="C1107" s="132"/>
      <c r="D1107" s="245"/>
      <c r="E1107" s="132"/>
      <c r="F1107" s="132"/>
      <c r="G1107" s="132"/>
      <c r="H1107" s="132"/>
      <c r="I1107" s="132"/>
      <c r="J1107" s="132"/>
      <c r="K1107" s="132"/>
      <c r="L1107" s="132"/>
    </row>
    <row r="1108" spans="2:12" x14ac:dyDescent="0.25">
      <c r="B1108" s="132"/>
      <c r="C1108" s="132"/>
      <c r="D1108" s="245"/>
      <c r="E1108" s="132"/>
      <c r="F1108" s="132"/>
      <c r="G1108" s="132"/>
      <c r="H1108" s="132"/>
      <c r="I1108" s="132"/>
      <c r="J1108" s="132"/>
      <c r="K1108" s="132"/>
      <c r="L1108" s="132"/>
    </row>
    <row r="1109" spans="2:12" x14ac:dyDescent="0.25">
      <c r="B1109" s="132"/>
      <c r="C1109" s="132"/>
      <c r="D1109" s="245"/>
      <c r="E1109" s="132"/>
      <c r="F1109" s="132"/>
      <c r="G1109" s="132"/>
      <c r="H1109" s="132"/>
      <c r="I1109" s="132"/>
      <c r="J1109" s="132"/>
      <c r="K1109" s="132"/>
      <c r="L1109" s="132"/>
    </row>
    <row r="1110" spans="2:12" x14ac:dyDescent="0.25">
      <c r="B1110" s="132"/>
      <c r="C1110" s="132"/>
      <c r="D1110" s="245"/>
      <c r="E1110" s="132"/>
      <c r="F1110" s="132"/>
      <c r="G1110" s="132"/>
      <c r="H1110" s="132"/>
      <c r="I1110" s="132"/>
      <c r="J1110" s="132"/>
      <c r="K1110" s="132"/>
      <c r="L1110" s="132"/>
    </row>
    <row r="1111" spans="2:12" x14ac:dyDescent="0.25">
      <c r="B1111" s="132"/>
      <c r="C1111" s="132"/>
      <c r="D1111" s="245"/>
      <c r="E1111" s="132"/>
      <c r="F1111" s="132"/>
      <c r="G1111" s="132"/>
      <c r="H1111" s="132"/>
      <c r="I1111" s="132"/>
      <c r="J1111" s="132"/>
      <c r="K1111" s="132"/>
      <c r="L1111" s="132"/>
    </row>
    <row r="1112" spans="2:12" x14ac:dyDescent="0.25">
      <c r="B1112" s="132"/>
      <c r="C1112" s="132"/>
      <c r="D1112" s="245"/>
      <c r="E1112" s="132"/>
      <c r="F1112" s="132"/>
      <c r="G1112" s="132"/>
      <c r="H1112" s="132"/>
      <c r="I1112" s="132"/>
      <c r="J1112" s="132"/>
      <c r="K1112" s="132"/>
      <c r="L1112" s="132"/>
    </row>
    <row r="1113" spans="2:12" x14ac:dyDescent="0.25">
      <c r="B1113" s="132"/>
      <c r="C1113" s="132"/>
      <c r="D1113" s="245"/>
      <c r="E1113" s="132"/>
      <c r="F1113" s="132"/>
      <c r="G1113" s="132"/>
      <c r="H1113" s="132"/>
      <c r="I1113" s="132"/>
      <c r="J1113" s="132"/>
      <c r="K1113" s="132"/>
      <c r="L1113" s="132"/>
    </row>
    <row r="1114" spans="2:12" x14ac:dyDescent="0.25">
      <c r="B1114" s="132"/>
      <c r="C1114" s="132"/>
      <c r="D1114" s="245"/>
      <c r="E1114" s="132"/>
      <c r="F1114" s="132"/>
      <c r="G1114" s="132"/>
      <c r="H1114" s="132"/>
      <c r="I1114" s="132"/>
      <c r="J1114" s="132"/>
      <c r="K1114" s="132"/>
      <c r="L1114" s="132"/>
    </row>
    <row r="1115" spans="2:12" x14ac:dyDescent="0.25">
      <c r="B1115" s="132"/>
      <c r="C1115" s="132"/>
      <c r="D1115" s="245"/>
      <c r="E1115" s="132"/>
      <c r="F1115" s="132"/>
      <c r="G1115" s="132"/>
      <c r="H1115" s="132"/>
      <c r="I1115" s="132"/>
      <c r="J1115" s="132"/>
      <c r="K1115" s="132"/>
      <c r="L1115" s="132"/>
    </row>
    <row r="1116" spans="2:12" x14ac:dyDescent="0.25">
      <c r="B1116" s="132"/>
      <c r="C1116" s="132"/>
      <c r="D1116" s="245"/>
      <c r="E1116" s="132"/>
      <c r="F1116" s="132"/>
      <c r="G1116" s="132"/>
      <c r="H1116" s="132"/>
      <c r="I1116" s="132"/>
      <c r="J1116" s="132"/>
      <c r="K1116" s="132"/>
      <c r="L1116" s="132"/>
    </row>
    <row r="1117" spans="2:12" x14ac:dyDescent="0.25">
      <c r="B1117" s="132"/>
      <c r="C1117" s="132"/>
      <c r="D1117" s="245"/>
      <c r="E1117" s="132"/>
      <c r="F1117" s="132"/>
      <c r="G1117" s="132"/>
      <c r="H1117" s="132"/>
      <c r="I1117" s="132"/>
      <c r="J1117" s="132"/>
      <c r="K1117" s="132"/>
      <c r="L1117" s="132"/>
    </row>
    <row r="1118" spans="2:12" x14ac:dyDescent="0.25">
      <c r="B1118" s="132"/>
      <c r="C1118" s="132"/>
      <c r="D1118" s="245"/>
      <c r="E1118" s="132"/>
      <c r="F1118" s="132"/>
      <c r="G1118" s="132"/>
      <c r="H1118" s="132"/>
      <c r="I1118" s="132"/>
      <c r="J1118" s="132"/>
      <c r="K1118" s="132"/>
      <c r="L1118" s="132"/>
    </row>
    <row r="1119" spans="2:12" x14ac:dyDescent="0.25">
      <c r="B1119" s="132"/>
      <c r="C1119" s="132"/>
      <c r="D1119" s="245"/>
      <c r="E1119" s="132"/>
      <c r="F1119" s="132"/>
      <c r="G1119" s="132"/>
      <c r="H1119" s="132"/>
      <c r="I1119" s="132"/>
      <c r="J1119" s="132"/>
      <c r="K1119" s="132"/>
      <c r="L1119" s="132"/>
    </row>
    <row r="1120" spans="2:12" x14ac:dyDescent="0.25">
      <c r="B1120" s="132"/>
      <c r="C1120" s="132"/>
      <c r="D1120" s="245"/>
      <c r="E1120" s="132"/>
      <c r="F1120" s="132"/>
      <c r="G1120" s="132"/>
      <c r="H1120" s="132"/>
      <c r="I1120" s="132"/>
      <c r="J1120" s="132"/>
      <c r="K1120" s="132"/>
      <c r="L1120" s="132"/>
    </row>
    <row r="1121" spans="2:12" x14ac:dyDescent="0.25">
      <c r="B1121" s="132"/>
      <c r="C1121" s="132"/>
      <c r="D1121" s="245"/>
      <c r="E1121" s="132"/>
      <c r="F1121" s="132"/>
      <c r="G1121" s="132"/>
      <c r="H1121" s="132"/>
      <c r="I1121" s="132"/>
      <c r="J1121" s="132"/>
      <c r="K1121" s="132"/>
      <c r="L1121" s="132"/>
    </row>
    <row r="1122" spans="2:12" x14ac:dyDescent="0.25">
      <c r="B1122" s="132"/>
      <c r="C1122" s="132"/>
      <c r="D1122" s="245"/>
      <c r="E1122" s="132"/>
      <c r="F1122" s="132"/>
      <c r="G1122" s="132"/>
      <c r="H1122" s="132"/>
      <c r="I1122" s="132"/>
      <c r="J1122" s="132"/>
      <c r="K1122" s="132"/>
      <c r="L1122" s="132"/>
    </row>
    <row r="1123" spans="2:12" x14ac:dyDescent="0.25">
      <c r="B1123" s="132"/>
      <c r="C1123" s="132"/>
      <c r="D1123" s="245"/>
      <c r="E1123" s="132"/>
      <c r="F1123" s="132"/>
      <c r="G1123" s="132"/>
      <c r="H1123" s="132"/>
      <c r="I1123" s="132"/>
      <c r="J1123" s="132"/>
      <c r="K1123" s="132"/>
      <c r="L1123" s="132"/>
    </row>
    <row r="1124" spans="2:12" x14ac:dyDescent="0.25">
      <c r="B1124" s="132"/>
      <c r="C1124" s="132"/>
      <c r="D1124" s="245"/>
      <c r="E1124" s="132"/>
      <c r="F1124" s="132"/>
      <c r="G1124" s="132"/>
      <c r="H1124" s="132"/>
      <c r="I1124" s="132"/>
      <c r="J1124" s="132"/>
      <c r="K1124" s="132"/>
      <c r="L1124" s="132"/>
    </row>
    <row r="1125" spans="2:12" x14ac:dyDescent="0.25">
      <c r="B1125" s="132"/>
      <c r="C1125" s="132"/>
      <c r="D1125" s="245"/>
      <c r="E1125" s="132"/>
      <c r="F1125" s="132"/>
      <c r="G1125" s="132"/>
      <c r="H1125" s="132"/>
      <c r="I1125" s="132"/>
      <c r="J1125" s="132"/>
      <c r="K1125" s="132"/>
      <c r="L1125" s="132"/>
    </row>
    <row r="1126" spans="2:12" x14ac:dyDescent="0.25">
      <c r="B1126" s="132"/>
      <c r="C1126" s="132"/>
      <c r="D1126" s="245"/>
      <c r="E1126" s="132"/>
      <c r="F1126" s="132"/>
      <c r="G1126" s="132"/>
      <c r="H1126" s="132"/>
      <c r="I1126" s="132"/>
      <c r="J1126" s="132"/>
      <c r="K1126" s="132"/>
      <c r="L1126" s="132"/>
    </row>
    <row r="1127" spans="2:12" x14ac:dyDescent="0.25">
      <c r="B1127" s="132"/>
      <c r="C1127" s="132"/>
      <c r="D1127" s="245"/>
      <c r="E1127" s="132"/>
      <c r="F1127" s="132"/>
      <c r="G1127" s="132"/>
      <c r="H1127" s="132"/>
      <c r="I1127" s="132"/>
      <c r="J1127" s="132"/>
      <c r="K1127" s="132"/>
      <c r="L1127" s="132"/>
    </row>
    <row r="1128" spans="2:12" x14ac:dyDescent="0.25">
      <c r="B1128" s="132"/>
      <c r="C1128" s="132"/>
      <c r="D1128" s="245"/>
      <c r="E1128" s="132"/>
      <c r="F1128" s="132"/>
      <c r="G1128" s="132"/>
      <c r="H1128" s="132"/>
      <c r="I1128" s="132"/>
      <c r="J1128" s="132"/>
      <c r="K1128" s="132"/>
      <c r="L1128" s="132"/>
    </row>
    <row r="1129" spans="2:12" x14ac:dyDescent="0.25">
      <c r="B1129" s="132"/>
      <c r="C1129" s="132"/>
      <c r="D1129" s="245"/>
      <c r="E1129" s="132"/>
      <c r="F1129" s="132"/>
      <c r="G1129" s="132"/>
      <c r="H1129" s="132"/>
      <c r="I1129" s="132"/>
      <c r="J1129" s="132"/>
      <c r="K1129" s="132"/>
      <c r="L1129" s="132"/>
    </row>
    <row r="1130" spans="2:12" x14ac:dyDescent="0.25">
      <c r="B1130" s="132"/>
      <c r="C1130" s="132"/>
      <c r="D1130" s="245"/>
      <c r="E1130" s="132"/>
      <c r="F1130" s="132"/>
      <c r="G1130" s="132"/>
      <c r="H1130" s="132"/>
      <c r="I1130" s="132"/>
      <c r="J1130" s="132"/>
      <c r="K1130" s="132"/>
      <c r="L1130" s="132"/>
    </row>
    <row r="1131" spans="2:12" x14ac:dyDescent="0.25">
      <c r="B1131" s="132"/>
      <c r="C1131" s="132"/>
      <c r="D1131" s="245"/>
      <c r="E1131" s="132"/>
      <c r="F1131" s="132"/>
      <c r="G1131" s="132"/>
      <c r="H1131" s="132"/>
      <c r="I1131" s="132"/>
      <c r="J1131" s="132"/>
      <c r="K1131" s="132"/>
      <c r="L1131" s="132"/>
    </row>
    <row r="1132" spans="2:12" x14ac:dyDescent="0.25">
      <c r="B1132" s="132"/>
      <c r="C1132" s="132"/>
      <c r="D1132" s="245"/>
      <c r="E1132" s="132"/>
      <c r="F1132" s="132"/>
      <c r="G1132" s="132"/>
      <c r="H1132" s="132"/>
      <c r="I1132" s="132"/>
      <c r="J1132" s="132"/>
      <c r="K1132" s="132"/>
      <c r="L1132" s="132"/>
    </row>
    <row r="1133" spans="2:12" x14ac:dyDescent="0.25">
      <c r="B1133" s="132"/>
      <c r="C1133" s="132"/>
      <c r="D1133" s="245"/>
      <c r="E1133" s="132"/>
      <c r="F1133" s="132"/>
      <c r="G1133" s="132"/>
      <c r="H1133" s="132"/>
      <c r="I1133" s="132"/>
      <c r="J1133" s="132"/>
      <c r="K1133" s="132"/>
      <c r="L1133" s="132"/>
    </row>
    <row r="1134" spans="2:12" x14ac:dyDescent="0.25">
      <c r="B1134" s="132"/>
      <c r="C1134" s="132"/>
      <c r="D1134" s="245"/>
      <c r="E1134" s="132"/>
      <c r="F1134" s="132"/>
      <c r="G1134" s="132"/>
      <c r="H1134" s="132"/>
      <c r="I1134" s="132"/>
      <c r="J1134" s="132"/>
      <c r="K1134" s="132"/>
      <c r="L1134" s="132"/>
    </row>
    <row r="1135" spans="2:12" x14ac:dyDescent="0.25">
      <c r="B1135" s="132"/>
      <c r="C1135" s="132"/>
      <c r="D1135" s="245"/>
      <c r="E1135" s="132"/>
      <c r="F1135" s="132"/>
      <c r="G1135" s="132"/>
      <c r="H1135" s="132"/>
      <c r="I1135" s="132"/>
      <c r="J1135" s="132"/>
      <c r="K1135" s="132"/>
      <c r="L1135" s="132"/>
    </row>
    <row r="1136" spans="2:12" x14ac:dyDescent="0.25">
      <c r="B1136" s="132"/>
      <c r="C1136" s="132"/>
      <c r="D1136" s="245"/>
      <c r="E1136" s="132"/>
      <c r="F1136" s="132"/>
      <c r="G1136" s="132"/>
      <c r="H1136" s="132"/>
      <c r="I1136" s="132"/>
      <c r="J1136" s="132"/>
      <c r="K1136" s="132"/>
      <c r="L1136" s="132"/>
    </row>
    <row r="1137" spans="2:12" x14ac:dyDescent="0.25">
      <c r="B1137" s="132"/>
      <c r="C1137" s="132"/>
      <c r="D1137" s="245"/>
      <c r="E1137" s="132"/>
      <c r="F1137" s="132"/>
      <c r="G1137" s="132"/>
      <c r="H1137" s="132"/>
      <c r="I1137" s="132"/>
      <c r="J1137" s="132"/>
      <c r="K1137" s="132"/>
      <c r="L1137" s="132"/>
    </row>
    <row r="1138" spans="2:12" x14ac:dyDescent="0.25">
      <c r="B1138" s="132"/>
      <c r="C1138" s="132"/>
      <c r="D1138" s="245"/>
      <c r="E1138" s="132"/>
      <c r="F1138" s="132"/>
      <c r="G1138" s="132"/>
      <c r="H1138" s="132"/>
      <c r="I1138" s="132"/>
      <c r="J1138" s="132"/>
      <c r="K1138" s="132"/>
      <c r="L1138" s="132"/>
    </row>
    <row r="1139" spans="2:12" x14ac:dyDescent="0.25">
      <c r="B1139" s="132"/>
      <c r="C1139" s="132"/>
      <c r="D1139" s="245"/>
      <c r="E1139" s="132"/>
      <c r="F1139" s="132"/>
      <c r="G1139" s="132"/>
      <c r="H1139" s="132"/>
      <c r="I1139" s="132"/>
      <c r="J1139" s="132"/>
      <c r="K1139" s="132"/>
      <c r="L1139" s="132"/>
    </row>
    <row r="1140" spans="2:12" x14ac:dyDescent="0.25">
      <c r="B1140" s="132"/>
      <c r="C1140" s="132"/>
      <c r="D1140" s="245"/>
      <c r="E1140" s="132"/>
      <c r="F1140" s="132"/>
      <c r="G1140" s="132"/>
      <c r="H1140" s="132"/>
      <c r="I1140" s="132"/>
      <c r="J1140" s="132"/>
      <c r="K1140" s="132"/>
      <c r="L1140" s="132"/>
    </row>
    <row r="1141" spans="2:12" x14ac:dyDescent="0.25">
      <c r="B1141" s="132"/>
      <c r="C1141" s="132"/>
      <c r="D1141" s="245"/>
      <c r="E1141" s="132"/>
      <c r="F1141" s="132"/>
      <c r="G1141" s="132"/>
      <c r="H1141" s="132"/>
      <c r="I1141" s="132"/>
      <c r="J1141" s="132"/>
      <c r="K1141" s="132"/>
      <c r="L1141" s="132"/>
    </row>
    <row r="1142" spans="2:12" x14ac:dyDescent="0.25">
      <c r="B1142" s="132"/>
      <c r="C1142" s="132"/>
      <c r="D1142" s="245"/>
      <c r="E1142" s="132"/>
      <c r="F1142" s="132"/>
      <c r="G1142" s="132"/>
      <c r="H1142" s="132"/>
      <c r="I1142" s="132"/>
      <c r="J1142" s="132"/>
      <c r="K1142" s="132"/>
      <c r="L1142" s="132"/>
    </row>
    <row r="1143" spans="2:12" x14ac:dyDescent="0.25">
      <c r="B1143" s="132"/>
      <c r="C1143" s="132"/>
      <c r="D1143" s="245"/>
      <c r="E1143" s="132"/>
      <c r="F1143" s="132"/>
      <c r="G1143" s="132"/>
      <c r="H1143" s="132"/>
      <c r="I1143" s="132"/>
      <c r="J1143" s="132"/>
      <c r="K1143" s="132"/>
      <c r="L1143" s="132"/>
    </row>
    <row r="1144" spans="2:12" x14ac:dyDescent="0.25">
      <c r="B1144" s="132"/>
      <c r="C1144" s="132"/>
      <c r="D1144" s="245"/>
      <c r="E1144" s="132"/>
      <c r="F1144" s="132"/>
      <c r="G1144" s="132"/>
      <c r="H1144" s="132"/>
      <c r="I1144" s="132"/>
      <c r="J1144" s="132"/>
      <c r="K1144" s="132"/>
      <c r="L1144" s="132"/>
    </row>
    <row r="1145" spans="2:12" x14ac:dyDescent="0.25">
      <c r="B1145" s="132"/>
      <c r="C1145" s="132"/>
      <c r="D1145" s="245"/>
      <c r="E1145" s="132"/>
      <c r="F1145" s="132"/>
      <c r="G1145" s="132"/>
      <c r="H1145" s="132"/>
      <c r="I1145" s="132"/>
      <c r="J1145" s="132"/>
      <c r="K1145" s="132"/>
      <c r="L1145" s="132"/>
    </row>
    <row r="1146" spans="2:12" x14ac:dyDescent="0.25">
      <c r="B1146" s="132"/>
      <c r="C1146" s="132"/>
      <c r="D1146" s="245"/>
      <c r="E1146" s="132"/>
      <c r="F1146" s="132"/>
      <c r="G1146" s="132"/>
      <c r="H1146" s="132"/>
      <c r="I1146" s="132"/>
      <c r="J1146" s="132"/>
      <c r="K1146" s="132"/>
      <c r="L1146" s="132"/>
    </row>
    <row r="1147" spans="2:12" x14ac:dyDescent="0.25">
      <c r="B1147" s="132"/>
      <c r="C1147" s="132"/>
      <c r="D1147" s="245"/>
      <c r="E1147" s="132"/>
      <c r="F1147" s="132"/>
      <c r="G1147" s="132"/>
      <c r="H1147" s="132"/>
      <c r="I1147" s="132"/>
      <c r="J1147" s="132"/>
      <c r="K1147" s="132"/>
      <c r="L1147" s="132"/>
    </row>
    <row r="1148" spans="2:12" x14ac:dyDescent="0.25">
      <c r="B1148" s="132"/>
      <c r="C1148" s="132"/>
      <c r="D1148" s="245"/>
      <c r="E1148" s="132"/>
      <c r="F1148" s="132"/>
      <c r="G1148" s="132"/>
      <c r="H1148" s="132"/>
      <c r="I1148" s="132"/>
      <c r="J1148" s="132"/>
      <c r="K1148" s="132"/>
      <c r="L1148" s="132"/>
    </row>
    <row r="1149" spans="2:12" x14ac:dyDescent="0.25">
      <c r="B1149" s="132"/>
      <c r="C1149" s="132"/>
      <c r="D1149" s="245"/>
      <c r="E1149" s="132"/>
      <c r="F1149" s="132"/>
      <c r="G1149" s="132"/>
      <c r="H1149" s="132"/>
      <c r="I1149" s="132"/>
      <c r="J1149" s="132"/>
      <c r="K1149" s="132"/>
      <c r="L1149" s="132"/>
    </row>
    <row r="1150" spans="2:12" x14ac:dyDescent="0.25">
      <c r="B1150" s="132"/>
      <c r="C1150" s="132"/>
      <c r="D1150" s="245"/>
      <c r="E1150" s="132"/>
      <c r="F1150" s="132"/>
      <c r="G1150" s="132"/>
      <c r="H1150" s="132"/>
      <c r="I1150" s="132"/>
      <c r="J1150" s="132"/>
      <c r="K1150" s="132"/>
      <c r="L1150" s="132"/>
    </row>
    <row r="1151" spans="2:12" x14ac:dyDescent="0.25">
      <c r="B1151" s="132"/>
      <c r="C1151" s="132"/>
      <c r="D1151" s="245"/>
      <c r="E1151" s="132"/>
      <c r="F1151" s="132"/>
      <c r="G1151" s="132"/>
      <c r="H1151" s="132"/>
      <c r="I1151" s="132"/>
      <c r="J1151" s="132"/>
      <c r="K1151" s="132"/>
      <c r="L1151" s="132"/>
    </row>
    <row r="1152" spans="2:12" x14ac:dyDescent="0.25">
      <c r="B1152" s="132"/>
      <c r="C1152" s="132"/>
      <c r="D1152" s="245"/>
      <c r="E1152" s="132"/>
      <c r="F1152" s="132"/>
      <c r="G1152" s="132"/>
      <c r="H1152" s="132"/>
      <c r="I1152" s="132"/>
      <c r="J1152" s="132"/>
      <c r="K1152" s="132"/>
      <c r="L1152" s="132"/>
    </row>
    <row r="1153" spans="2:12" x14ac:dyDescent="0.25">
      <c r="B1153" s="132"/>
      <c r="C1153" s="132"/>
      <c r="D1153" s="245"/>
      <c r="E1153" s="132"/>
      <c r="F1153" s="132"/>
      <c r="G1153" s="132"/>
      <c r="H1153" s="132"/>
      <c r="I1153" s="132"/>
      <c r="J1153" s="132"/>
      <c r="K1153" s="132"/>
      <c r="L1153" s="132"/>
    </row>
    <row r="1154" spans="2:12" x14ac:dyDescent="0.25">
      <c r="B1154" s="132"/>
      <c r="C1154" s="132"/>
      <c r="D1154" s="245"/>
      <c r="E1154" s="132"/>
      <c r="F1154" s="132"/>
      <c r="G1154" s="132"/>
      <c r="H1154" s="132"/>
      <c r="I1154" s="132"/>
      <c r="J1154" s="132"/>
      <c r="K1154" s="132"/>
      <c r="L1154" s="132"/>
    </row>
    <row r="1155" spans="2:12" x14ac:dyDescent="0.25">
      <c r="B1155" s="132"/>
      <c r="C1155" s="132"/>
      <c r="D1155" s="245"/>
      <c r="E1155" s="132"/>
      <c r="F1155" s="132"/>
      <c r="G1155" s="132"/>
      <c r="H1155" s="132"/>
      <c r="I1155" s="132"/>
      <c r="J1155" s="132"/>
      <c r="K1155" s="132"/>
      <c r="L1155" s="132"/>
    </row>
    <row r="1156" spans="2:12" x14ac:dyDescent="0.25">
      <c r="B1156" s="132"/>
      <c r="C1156" s="132"/>
      <c r="D1156" s="245"/>
      <c r="E1156" s="132"/>
      <c r="F1156" s="132"/>
      <c r="G1156" s="132"/>
      <c r="H1156" s="132"/>
      <c r="I1156" s="132"/>
      <c r="J1156" s="132"/>
      <c r="K1156" s="132"/>
      <c r="L1156" s="132"/>
    </row>
    <row r="1157" spans="2:12" x14ac:dyDescent="0.25">
      <c r="B1157" s="132"/>
      <c r="C1157" s="132"/>
      <c r="D1157" s="245"/>
      <c r="E1157" s="132"/>
      <c r="F1157" s="132"/>
      <c r="G1157" s="132"/>
      <c r="H1157" s="132"/>
      <c r="I1157" s="132"/>
      <c r="J1157" s="132"/>
      <c r="K1157" s="132"/>
      <c r="L1157" s="132"/>
    </row>
    <row r="1158" spans="2:12" x14ac:dyDescent="0.25">
      <c r="B1158" s="132"/>
      <c r="C1158" s="132"/>
      <c r="D1158" s="245"/>
      <c r="E1158" s="132"/>
      <c r="F1158" s="132"/>
      <c r="G1158" s="132"/>
      <c r="H1158" s="132"/>
      <c r="I1158" s="132"/>
      <c r="J1158" s="132"/>
      <c r="K1158" s="132"/>
      <c r="L1158" s="132"/>
    </row>
    <row r="1159" spans="2:12" x14ac:dyDescent="0.25">
      <c r="B1159" s="132"/>
      <c r="C1159" s="132"/>
      <c r="D1159" s="245"/>
      <c r="E1159" s="132"/>
      <c r="F1159" s="132"/>
      <c r="G1159" s="132"/>
      <c r="H1159" s="132"/>
      <c r="I1159" s="132"/>
      <c r="J1159" s="132"/>
      <c r="K1159" s="132"/>
      <c r="L1159" s="132"/>
    </row>
    <row r="1160" spans="2:12" x14ac:dyDescent="0.25">
      <c r="B1160" s="132"/>
      <c r="C1160" s="132"/>
      <c r="D1160" s="245"/>
      <c r="E1160" s="132"/>
      <c r="F1160" s="132"/>
      <c r="G1160" s="132"/>
      <c r="H1160" s="132"/>
      <c r="I1160" s="132"/>
      <c r="J1160" s="132"/>
      <c r="K1160" s="132"/>
      <c r="L1160" s="132"/>
    </row>
    <row r="1161" spans="2:12" x14ac:dyDescent="0.25">
      <c r="B1161" s="132"/>
      <c r="C1161" s="132"/>
      <c r="D1161" s="245"/>
      <c r="E1161" s="132"/>
      <c r="F1161" s="132"/>
      <c r="G1161" s="132"/>
      <c r="H1161" s="132"/>
      <c r="I1161" s="132"/>
      <c r="J1161" s="132"/>
      <c r="K1161" s="132"/>
      <c r="L1161" s="132"/>
    </row>
    <row r="1162" spans="2:12" x14ac:dyDescent="0.25">
      <c r="B1162" s="132"/>
      <c r="C1162" s="132"/>
      <c r="D1162" s="245"/>
      <c r="E1162" s="132"/>
      <c r="F1162" s="132"/>
      <c r="G1162" s="132"/>
      <c r="H1162" s="132"/>
      <c r="I1162" s="132"/>
      <c r="J1162" s="132"/>
      <c r="K1162" s="132"/>
      <c r="L1162" s="132"/>
    </row>
    <row r="1163" spans="2:12" x14ac:dyDescent="0.25">
      <c r="B1163" s="132"/>
      <c r="C1163" s="132"/>
      <c r="D1163" s="245"/>
      <c r="E1163" s="132"/>
      <c r="F1163" s="132"/>
      <c r="G1163" s="132"/>
      <c r="H1163" s="132"/>
      <c r="I1163" s="132"/>
      <c r="J1163" s="132"/>
      <c r="K1163" s="132"/>
      <c r="L1163" s="132"/>
    </row>
    <row r="1164" spans="2:12" x14ac:dyDescent="0.25">
      <c r="B1164" s="132"/>
      <c r="C1164" s="132"/>
      <c r="D1164" s="245"/>
      <c r="E1164" s="132"/>
      <c r="F1164" s="132"/>
      <c r="G1164" s="132"/>
      <c r="H1164" s="132"/>
      <c r="I1164" s="132"/>
      <c r="J1164" s="132"/>
      <c r="K1164" s="132"/>
      <c r="L1164" s="132"/>
    </row>
    <row r="1165" spans="2:12" x14ac:dyDescent="0.25">
      <c r="B1165" s="132"/>
      <c r="C1165" s="132"/>
      <c r="D1165" s="245"/>
      <c r="E1165" s="132"/>
      <c r="F1165" s="132"/>
      <c r="G1165" s="132"/>
      <c r="H1165" s="132"/>
      <c r="I1165" s="132"/>
      <c r="J1165" s="132"/>
      <c r="K1165" s="132"/>
      <c r="L1165" s="132"/>
    </row>
    <row r="1166" spans="2:12" x14ac:dyDescent="0.25">
      <c r="B1166" s="132"/>
      <c r="C1166" s="132"/>
      <c r="D1166" s="245"/>
      <c r="E1166" s="132"/>
      <c r="F1166" s="132"/>
      <c r="G1166" s="132"/>
      <c r="H1166" s="132"/>
      <c r="I1166" s="132"/>
      <c r="J1166" s="132"/>
      <c r="K1166" s="132"/>
      <c r="L1166" s="132"/>
    </row>
    <row r="1167" spans="2:12" x14ac:dyDescent="0.25">
      <c r="B1167" s="132"/>
      <c r="C1167" s="132"/>
      <c r="D1167" s="245"/>
      <c r="E1167" s="132"/>
      <c r="F1167" s="132"/>
      <c r="G1167" s="132"/>
      <c r="H1167" s="132"/>
      <c r="I1167" s="132"/>
      <c r="J1167" s="132"/>
      <c r="K1167" s="132"/>
      <c r="L1167" s="132"/>
    </row>
    <row r="1168" spans="2:12" x14ac:dyDescent="0.25">
      <c r="B1168" s="132"/>
      <c r="C1168" s="132"/>
      <c r="D1168" s="245"/>
      <c r="E1168" s="132"/>
      <c r="F1168" s="132"/>
      <c r="G1168" s="132"/>
      <c r="H1168" s="132"/>
      <c r="I1168" s="132"/>
      <c r="J1168" s="132"/>
      <c r="K1168" s="132"/>
      <c r="L1168" s="132"/>
    </row>
    <row r="1169" spans="2:12" x14ac:dyDescent="0.25">
      <c r="B1169" s="132"/>
      <c r="C1169" s="132"/>
      <c r="D1169" s="245"/>
      <c r="E1169" s="132"/>
      <c r="F1169" s="132"/>
      <c r="G1169" s="132"/>
      <c r="H1169" s="132"/>
      <c r="I1169" s="132"/>
      <c r="J1169" s="132"/>
      <c r="K1169" s="132"/>
      <c r="L1169" s="132"/>
    </row>
    <row r="1170" spans="2:12" x14ac:dyDescent="0.25">
      <c r="B1170" s="132"/>
      <c r="C1170" s="132"/>
      <c r="D1170" s="245"/>
      <c r="E1170" s="132"/>
      <c r="F1170" s="132"/>
      <c r="G1170" s="132"/>
      <c r="H1170" s="132"/>
      <c r="I1170" s="132"/>
      <c r="J1170" s="132"/>
      <c r="K1170" s="132"/>
      <c r="L1170" s="132"/>
    </row>
    <row r="1171" spans="2:12" x14ac:dyDescent="0.25">
      <c r="B1171" s="132"/>
      <c r="C1171" s="132"/>
      <c r="D1171" s="245"/>
      <c r="E1171" s="132"/>
      <c r="F1171" s="132"/>
      <c r="G1171" s="132"/>
      <c r="H1171" s="132"/>
      <c r="I1171" s="132"/>
      <c r="J1171" s="132"/>
      <c r="K1171" s="132"/>
      <c r="L1171" s="132"/>
    </row>
    <row r="1172" spans="2:12" x14ac:dyDescent="0.25">
      <c r="B1172" s="132"/>
      <c r="C1172" s="132"/>
      <c r="D1172" s="245"/>
      <c r="E1172" s="132"/>
      <c r="F1172" s="132"/>
      <c r="G1172" s="132"/>
      <c r="H1172" s="132"/>
      <c r="I1172" s="132"/>
      <c r="J1172" s="132"/>
      <c r="K1172" s="132"/>
      <c r="L1172" s="132"/>
    </row>
    <row r="1173" spans="2:12" x14ac:dyDescent="0.25">
      <c r="B1173" s="132"/>
      <c r="C1173" s="132"/>
      <c r="D1173" s="245"/>
      <c r="E1173" s="132"/>
      <c r="F1173" s="132"/>
      <c r="G1173" s="132"/>
      <c r="H1173" s="132"/>
      <c r="I1173" s="132"/>
      <c r="J1173" s="132"/>
      <c r="K1173" s="132"/>
      <c r="L1173" s="132"/>
    </row>
    <row r="1174" spans="2:12" x14ac:dyDescent="0.25">
      <c r="B1174" s="132"/>
      <c r="C1174" s="132"/>
      <c r="D1174" s="245"/>
      <c r="E1174" s="132"/>
      <c r="F1174" s="132"/>
      <c r="G1174" s="132"/>
      <c r="H1174" s="132"/>
      <c r="I1174" s="132"/>
      <c r="J1174" s="132"/>
      <c r="K1174" s="132"/>
      <c r="L1174" s="132"/>
    </row>
    <row r="1175" spans="2:12" x14ac:dyDescent="0.25">
      <c r="B1175" s="132"/>
      <c r="C1175" s="132"/>
      <c r="D1175" s="245"/>
      <c r="E1175" s="132"/>
      <c r="F1175" s="132"/>
      <c r="G1175" s="132"/>
      <c r="H1175" s="132"/>
      <c r="I1175" s="132"/>
      <c r="J1175" s="132"/>
      <c r="K1175" s="132"/>
      <c r="L1175" s="132"/>
    </row>
    <row r="1176" spans="2:12" x14ac:dyDescent="0.25">
      <c r="B1176" s="132"/>
      <c r="C1176" s="132"/>
      <c r="D1176" s="245"/>
      <c r="E1176" s="132"/>
      <c r="F1176" s="132"/>
      <c r="G1176" s="132"/>
      <c r="H1176" s="132"/>
      <c r="I1176" s="132"/>
      <c r="J1176" s="132"/>
      <c r="K1176" s="132"/>
      <c r="L1176" s="132"/>
    </row>
    <row r="1177" spans="2:12" x14ac:dyDescent="0.25">
      <c r="B1177" s="132"/>
      <c r="C1177" s="132"/>
      <c r="D1177" s="245"/>
      <c r="E1177" s="132"/>
      <c r="F1177" s="132"/>
      <c r="G1177" s="132"/>
      <c r="H1177" s="132"/>
      <c r="I1177" s="132"/>
      <c r="J1177" s="132"/>
      <c r="K1177" s="132"/>
      <c r="L1177" s="132"/>
    </row>
    <row r="1178" spans="2:12" x14ac:dyDescent="0.25">
      <c r="B1178" s="132"/>
      <c r="C1178" s="132"/>
      <c r="D1178" s="245"/>
      <c r="E1178" s="132"/>
      <c r="F1178" s="132"/>
      <c r="G1178" s="132"/>
      <c r="H1178" s="132"/>
      <c r="I1178" s="132"/>
      <c r="J1178" s="132"/>
      <c r="K1178" s="132"/>
      <c r="L1178" s="132"/>
    </row>
    <row r="1179" spans="2:12" x14ac:dyDescent="0.25">
      <c r="B1179" s="132"/>
      <c r="C1179" s="132"/>
      <c r="D1179" s="245"/>
      <c r="E1179" s="132"/>
      <c r="F1179" s="132"/>
      <c r="G1179" s="132"/>
      <c r="H1179" s="132"/>
      <c r="I1179" s="132"/>
      <c r="J1179" s="132"/>
      <c r="K1179" s="132"/>
      <c r="L1179" s="132"/>
    </row>
    <row r="1180" spans="2:12" x14ac:dyDescent="0.25">
      <c r="B1180" s="132"/>
      <c r="C1180" s="132"/>
      <c r="D1180" s="245"/>
      <c r="E1180" s="132"/>
      <c r="F1180" s="132"/>
      <c r="G1180" s="132"/>
      <c r="H1180" s="132"/>
      <c r="I1180" s="132"/>
      <c r="J1180" s="132"/>
      <c r="K1180" s="132"/>
      <c r="L1180" s="132"/>
    </row>
    <row r="1181" spans="2:12" x14ac:dyDescent="0.25">
      <c r="B1181" s="132"/>
      <c r="C1181" s="132"/>
      <c r="D1181" s="245"/>
      <c r="E1181" s="132"/>
      <c r="F1181" s="132"/>
      <c r="G1181" s="132"/>
      <c r="H1181" s="132"/>
      <c r="I1181" s="132"/>
      <c r="J1181" s="132"/>
      <c r="K1181" s="132"/>
      <c r="L1181" s="132"/>
    </row>
    <row r="1182" spans="2:12" x14ac:dyDescent="0.25">
      <c r="B1182" s="132"/>
      <c r="C1182" s="132"/>
      <c r="D1182" s="245"/>
      <c r="E1182" s="132"/>
      <c r="F1182" s="132"/>
      <c r="G1182" s="132"/>
      <c r="H1182" s="132"/>
      <c r="I1182" s="132"/>
      <c r="J1182" s="132"/>
      <c r="K1182" s="132"/>
      <c r="L1182" s="132"/>
    </row>
    <row r="1183" spans="2:12" x14ac:dyDescent="0.25">
      <c r="B1183" s="132"/>
      <c r="C1183" s="132"/>
      <c r="D1183" s="245"/>
      <c r="E1183" s="132"/>
      <c r="F1183" s="132"/>
      <c r="G1183" s="132"/>
      <c r="H1183" s="132"/>
      <c r="I1183" s="132"/>
      <c r="J1183" s="132"/>
      <c r="K1183" s="132"/>
      <c r="L1183" s="132"/>
    </row>
    <row r="1184" spans="2:12" x14ac:dyDescent="0.25">
      <c r="B1184" s="132"/>
      <c r="C1184" s="132"/>
      <c r="D1184" s="245"/>
      <c r="E1184" s="132"/>
      <c r="F1184" s="132"/>
      <c r="G1184" s="132"/>
      <c r="H1184" s="132"/>
      <c r="I1184" s="132"/>
      <c r="J1184" s="132"/>
      <c r="K1184" s="132"/>
      <c r="L1184" s="132"/>
    </row>
    <row r="1185" spans="2:12" x14ac:dyDescent="0.25">
      <c r="B1185" s="132"/>
      <c r="C1185" s="132"/>
      <c r="D1185" s="245"/>
      <c r="E1185" s="132"/>
      <c r="F1185" s="132"/>
      <c r="G1185" s="132"/>
      <c r="H1185" s="132"/>
      <c r="I1185" s="132"/>
      <c r="J1185" s="132"/>
      <c r="K1185" s="132"/>
      <c r="L1185" s="132"/>
    </row>
    <row r="1186" spans="2:12" x14ac:dyDescent="0.25">
      <c r="B1186" s="132"/>
      <c r="C1186" s="132"/>
      <c r="D1186" s="245"/>
      <c r="E1186" s="132"/>
      <c r="F1186" s="132"/>
      <c r="G1186" s="132"/>
      <c r="H1186" s="132"/>
      <c r="I1186" s="132"/>
      <c r="J1186" s="132"/>
      <c r="K1186" s="132"/>
      <c r="L1186" s="132"/>
    </row>
    <row r="1187" spans="2:12" x14ac:dyDescent="0.25">
      <c r="B1187" s="132"/>
      <c r="C1187" s="132"/>
      <c r="D1187" s="245"/>
      <c r="E1187" s="132"/>
      <c r="F1187" s="132"/>
      <c r="G1187" s="132"/>
      <c r="H1187" s="132"/>
      <c r="I1187" s="132"/>
      <c r="J1187" s="132"/>
      <c r="K1187" s="132"/>
      <c r="L1187" s="132"/>
    </row>
    <row r="1188" spans="2:12" x14ac:dyDescent="0.25">
      <c r="B1188" s="132"/>
      <c r="C1188" s="132"/>
      <c r="D1188" s="245"/>
      <c r="E1188" s="132"/>
      <c r="F1188" s="132"/>
      <c r="G1188" s="132"/>
      <c r="H1188" s="132"/>
      <c r="I1188" s="132"/>
      <c r="J1188" s="132"/>
      <c r="K1188" s="132"/>
      <c r="L1188" s="132"/>
    </row>
    <row r="1189" spans="2:12" x14ac:dyDescent="0.25">
      <c r="B1189" s="132"/>
      <c r="C1189" s="132"/>
      <c r="D1189" s="245"/>
      <c r="E1189" s="132"/>
      <c r="F1189" s="132"/>
      <c r="G1189" s="132"/>
      <c r="H1189" s="132"/>
      <c r="I1189" s="132"/>
      <c r="J1189" s="132"/>
      <c r="K1189" s="132"/>
      <c r="L1189" s="132"/>
    </row>
    <row r="1190" spans="2:12" x14ac:dyDescent="0.25">
      <c r="B1190" s="132"/>
      <c r="C1190" s="132"/>
      <c r="D1190" s="245"/>
      <c r="E1190" s="132"/>
      <c r="F1190" s="132"/>
      <c r="G1190" s="132"/>
      <c r="H1190" s="132"/>
      <c r="I1190" s="132"/>
      <c r="J1190" s="132"/>
      <c r="K1190" s="132"/>
      <c r="L1190" s="132"/>
    </row>
    <row r="1191" spans="2:12" x14ac:dyDescent="0.25">
      <c r="B1191" s="132"/>
      <c r="C1191" s="132"/>
      <c r="D1191" s="245"/>
      <c r="E1191" s="132"/>
      <c r="F1191" s="132"/>
      <c r="G1191" s="132"/>
      <c r="H1191" s="132"/>
      <c r="I1191" s="132"/>
      <c r="J1191" s="132"/>
      <c r="K1191" s="132"/>
      <c r="L1191" s="132"/>
    </row>
    <row r="1192" spans="2:12" x14ac:dyDescent="0.25">
      <c r="B1192" s="132"/>
      <c r="C1192" s="132"/>
      <c r="D1192" s="245"/>
      <c r="E1192" s="132"/>
      <c r="F1192" s="132"/>
      <c r="G1192" s="132"/>
      <c r="H1192" s="132"/>
      <c r="I1192" s="132"/>
      <c r="J1192" s="132"/>
      <c r="K1192" s="132"/>
      <c r="L1192" s="132"/>
    </row>
    <row r="1193" spans="2:12" x14ac:dyDescent="0.25">
      <c r="B1193" s="132"/>
      <c r="C1193" s="132"/>
      <c r="D1193" s="245"/>
      <c r="E1193" s="132"/>
      <c r="F1193" s="132"/>
      <c r="G1193" s="132"/>
      <c r="H1193" s="132"/>
      <c r="I1193" s="132"/>
      <c r="J1193" s="132"/>
      <c r="K1193" s="132"/>
      <c r="L1193" s="132"/>
    </row>
    <row r="1194" spans="2:12" x14ac:dyDescent="0.25">
      <c r="B1194" s="132"/>
      <c r="C1194" s="132"/>
      <c r="D1194" s="245"/>
      <c r="E1194" s="132"/>
      <c r="F1194" s="132"/>
      <c r="G1194" s="132"/>
      <c r="H1194" s="132"/>
      <c r="I1194" s="132"/>
      <c r="J1194" s="132"/>
      <c r="K1194" s="132"/>
      <c r="L1194" s="132"/>
    </row>
    <row r="1195" spans="2:12" x14ac:dyDescent="0.25">
      <c r="B1195" s="132"/>
      <c r="C1195" s="132"/>
      <c r="D1195" s="245"/>
      <c r="E1195" s="132"/>
      <c r="F1195" s="132"/>
      <c r="G1195" s="132"/>
      <c r="H1195" s="132"/>
      <c r="I1195" s="132"/>
      <c r="J1195" s="132"/>
      <c r="K1195" s="132"/>
      <c r="L1195" s="132"/>
    </row>
    <row r="1196" spans="2:12" x14ac:dyDescent="0.25">
      <c r="B1196" s="132"/>
      <c r="C1196" s="132"/>
      <c r="D1196" s="245"/>
      <c r="E1196" s="132"/>
      <c r="F1196" s="132"/>
      <c r="G1196" s="132"/>
      <c r="H1196" s="132"/>
      <c r="I1196" s="132"/>
      <c r="J1196" s="132"/>
      <c r="K1196" s="132"/>
      <c r="L1196" s="132"/>
    </row>
    <row r="1197" spans="2:12" x14ac:dyDescent="0.25">
      <c r="B1197" s="132"/>
      <c r="C1197" s="132"/>
      <c r="D1197" s="245"/>
      <c r="E1197" s="132"/>
      <c r="F1197" s="132"/>
      <c r="G1197" s="132"/>
      <c r="H1197" s="132"/>
      <c r="I1197" s="132"/>
      <c r="J1197" s="132"/>
      <c r="K1197" s="132"/>
      <c r="L1197" s="132"/>
    </row>
    <row r="1198" spans="2:12" x14ac:dyDescent="0.25">
      <c r="B1198" s="132"/>
      <c r="C1198" s="132"/>
      <c r="D1198" s="245"/>
      <c r="E1198" s="132"/>
      <c r="F1198" s="132"/>
      <c r="G1198" s="132"/>
      <c r="H1198" s="132"/>
      <c r="I1198" s="132"/>
      <c r="J1198" s="132"/>
      <c r="K1198" s="132"/>
      <c r="L1198" s="132"/>
    </row>
    <row r="1199" spans="2:12" x14ac:dyDescent="0.25">
      <c r="B1199" s="132"/>
      <c r="C1199" s="132"/>
      <c r="D1199" s="245"/>
      <c r="E1199" s="132"/>
      <c r="F1199" s="132"/>
      <c r="G1199" s="132"/>
      <c r="H1199" s="132"/>
      <c r="I1199" s="132"/>
      <c r="J1199" s="132"/>
      <c r="K1199" s="132"/>
      <c r="L1199" s="132"/>
    </row>
    <row r="1200" spans="2:12" x14ac:dyDescent="0.25">
      <c r="B1200" s="132"/>
      <c r="C1200" s="132"/>
      <c r="D1200" s="245"/>
      <c r="E1200" s="132"/>
      <c r="F1200" s="132"/>
      <c r="G1200" s="132"/>
      <c r="H1200" s="132"/>
      <c r="I1200" s="132"/>
      <c r="J1200" s="132"/>
      <c r="K1200" s="132"/>
      <c r="L1200" s="132"/>
    </row>
    <row r="1201" spans="2:12" x14ac:dyDescent="0.25">
      <c r="B1201" s="132"/>
      <c r="C1201" s="132"/>
      <c r="D1201" s="245"/>
      <c r="E1201" s="132"/>
      <c r="F1201" s="132"/>
      <c r="G1201" s="132"/>
      <c r="H1201" s="132"/>
      <c r="I1201" s="132"/>
      <c r="J1201" s="132"/>
      <c r="K1201" s="132"/>
      <c r="L1201" s="132"/>
    </row>
    <row r="1202" spans="2:12" x14ac:dyDescent="0.25">
      <c r="B1202" s="132"/>
      <c r="C1202" s="132"/>
      <c r="D1202" s="245"/>
      <c r="E1202" s="132"/>
      <c r="F1202" s="132"/>
      <c r="G1202" s="132"/>
      <c r="H1202" s="132"/>
      <c r="I1202" s="132"/>
      <c r="J1202" s="132"/>
      <c r="K1202" s="132"/>
      <c r="L1202" s="132"/>
    </row>
    <row r="1203" spans="2:12" x14ac:dyDescent="0.25">
      <c r="B1203" s="132"/>
      <c r="C1203" s="132"/>
      <c r="D1203" s="245"/>
      <c r="E1203" s="132"/>
      <c r="F1203" s="132"/>
      <c r="G1203" s="132"/>
      <c r="H1203" s="132"/>
      <c r="I1203" s="132"/>
      <c r="J1203" s="132"/>
      <c r="K1203" s="132"/>
      <c r="L1203" s="132"/>
    </row>
    <row r="1204" spans="2:12" x14ac:dyDescent="0.25">
      <c r="B1204" s="132"/>
      <c r="C1204" s="132"/>
      <c r="D1204" s="245"/>
      <c r="E1204" s="132"/>
      <c r="F1204" s="132"/>
      <c r="G1204" s="132"/>
      <c r="H1204" s="132"/>
      <c r="I1204" s="132"/>
      <c r="J1204" s="132"/>
      <c r="K1204" s="132"/>
      <c r="L1204" s="132"/>
    </row>
    <row r="1205" spans="2:12" x14ac:dyDescent="0.25">
      <c r="B1205" s="132"/>
      <c r="C1205" s="132"/>
      <c r="D1205" s="245"/>
      <c r="E1205" s="132"/>
      <c r="F1205" s="132"/>
      <c r="G1205" s="132"/>
      <c r="H1205" s="132"/>
      <c r="I1205" s="132"/>
      <c r="J1205" s="132"/>
      <c r="K1205" s="132"/>
      <c r="L1205" s="132"/>
    </row>
    <row r="1206" spans="2:12" x14ac:dyDescent="0.25">
      <c r="B1206" s="132"/>
      <c r="C1206" s="132"/>
      <c r="D1206" s="245"/>
      <c r="E1206" s="132"/>
      <c r="F1206" s="132"/>
      <c r="G1206" s="132"/>
      <c r="H1206" s="132"/>
      <c r="I1206" s="132"/>
      <c r="J1206" s="132"/>
      <c r="K1206" s="132"/>
      <c r="L1206" s="132"/>
    </row>
    <row r="1207" spans="2:12" x14ac:dyDescent="0.25">
      <c r="B1207" s="132"/>
      <c r="C1207" s="132"/>
      <c r="D1207" s="245"/>
      <c r="E1207" s="132"/>
      <c r="F1207" s="132"/>
      <c r="G1207" s="132"/>
      <c r="H1207" s="132"/>
      <c r="I1207" s="132"/>
      <c r="J1207" s="132"/>
      <c r="K1207" s="132"/>
      <c r="L1207" s="132"/>
    </row>
    <row r="1208" spans="2:12" x14ac:dyDescent="0.25">
      <c r="B1208" s="132"/>
      <c r="C1208" s="132"/>
      <c r="D1208" s="245"/>
      <c r="E1208" s="132"/>
      <c r="F1208" s="132"/>
      <c r="G1208" s="132"/>
      <c r="H1208" s="132"/>
      <c r="I1208" s="132"/>
      <c r="J1208" s="132"/>
      <c r="K1208" s="132"/>
      <c r="L1208" s="132"/>
    </row>
    <row r="1209" spans="2:12" x14ac:dyDescent="0.25">
      <c r="B1209" s="132"/>
      <c r="C1209" s="132"/>
      <c r="D1209" s="245"/>
      <c r="E1209" s="132"/>
      <c r="F1209" s="132"/>
      <c r="G1209" s="132"/>
      <c r="H1209" s="132"/>
      <c r="I1209" s="132"/>
      <c r="J1209" s="132"/>
      <c r="K1209" s="132"/>
      <c r="L1209" s="132"/>
    </row>
    <row r="1210" spans="2:12" x14ac:dyDescent="0.25">
      <c r="B1210" s="132"/>
      <c r="C1210" s="132"/>
      <c r="D1210" s="245"/>
      <c r="E1210" s="132"/>
      <c r="F1210" s="132"/>
      <c r="G1210" s="132"/>
      <c r="H1210" s="132"/>
      <c r="I1210" s="132"/>
      <c r="J1210" s="132"/>
      <c r="K1210" s="132"/>
      <c r="L1210" s="132"/>
    </row>
    <row r="1211" spans="2:12" x14ac:dyDescent="0.25">
      <c r="B1211" s="132"/>
      <c r="C1211" s="132"/>
      <c r="D1211" s="245"/>
      <c r="E1211" s="132"/>
      <c r="F1211" s="132"/>
      <c r="G1211" s="132"/>
      <c r="H1211" s="132"/>
      <c r="I1211" s="132"/>
      <c r="J1211" s="132"/>
      <c r="K1211" s="132"/>
      <c r="L1211" s="132"/>
    </row>
    <row r="1212" spans="2:12" x14ac:dyDescent="0.25">
      <c r="B1212" s="132"/>
      <c r="C1212" s="132"/>
      <c r="D1212" s="245"/>
      <c r="E1212" s="132"/>
      <c r="F1212" s="132"/>
      <c r="G1212" s="132"/>
      <c r="H1212" s="132"/>
      <c r="I1212" s="132"/>
      <c r="J1212" s="132"/>
      <c r="K1212" s="132"/>
      <c r="L1212" s="132"/>
    </row>
    <row r="1213" spans="2:12" x14ac:dyDescent="0.25">
      <c r="B1213" s="132"/>
      <c r="C1213" s="132"/>
      <c r="D1213" s="245"/>
      <c r="E1213" s="132"/>
      <c r="F1213" s="132"/>
      <c r="G1213" s="132"/>
      <c r="H1213" s="132"/>
      <c r="I1213" s="132"/>
      <c r="J1213" s="132"/>
      <c r="K1213" s="132"/>
      <c r="L1213" s="132"/>
    </row>
    <row r="1214" spans="2:12" x14ac:dyDescent="0.25">
      <c r="B1214" s="132"/>
      <c r="C1214" s="132"/>
      <c r="D1214" s="245"/>
      <c r="E1214" s="132"/>
      <c r="F1214" s="132"/>
      <c r="G1214" s="132"/>
      <c r="H1214" s="132"/>
      <c r="I1214" s="132"/>
      <c r="J1214" s="132"/>
      <c r="K1214" s="132"/>
      <c r="L1214" s="132"/>
    </row>
    <row r="1215" spans="2:12" x14ac:dyDescent="0.25">
      <c r="B1215" s="132"/>
      <c r="C1215" s="132"/>
      <c r="D1215" s="245"/>
      <c r="E1215" s="132"/>
      <c r="F1215" s="132"/>
      <c r="G1215" s="132"/>
      <c r="H1215" s="132"/>
      <c r="I1215" s="132"/>
      <c r="J1215" s="132"/>
      <c r="K1215" s="132"/>
      <c r="L1215" s="132"/>
    </row>
    <row r="1216" spans="2:12" x14ac:dyDescent="0.25">
      <c r="B1216" s="132"/>
      <c r="C1216" s="132"/>
      <c r="D1216" s="245"/>
      <c r="E1216" s="132"/>
      <c r="F1216" s="132"/>
      <c r="G1216" s="132"/>
      <c r="H1216" s="132"/>
      <c r="I1216" s="132"/>
      <c r="J1216" s="132"/>
      <c r="K1216" s="132"/>
      <c r="L1216" s="132"/>
    </row>
    <row r="1217" spans="2:12" x14ac:dyDescent="0.25">
      <c r="B1217" s="132"/>
      <c r="C1217" s="132"/>
      <c r="D1217" s="245"/>
      <c r="E1217" s="132"/>
      <c r="F1217" s="132"/>
      <c r="G1217" s="132"/>
      <c r="H1217" s="132"/>
      <c r="I1217" s="132"/>
      <c r="J1217" s="132"/>
      <c r="K1217" s="132"/>
      <c r="L1217" s="132"/>
    </row>
    <row r="1218" spans="2:12" x14ac:dyDescent="0.25">
      <c r="B1218" s="132"/>
      <c r="C1218" s="132"/>
      <c r="D1218" s="245"/>
      <c r="E1218" s="132"/>
      <c r="F1218" s="132"/>
      <c r="G1218" s="132"/>
      <c r="H1218" s="132"/>
      <c r="I1218" s="132"/>
      <c r="J1218" s="132"/>
      <c r="K1218" s="132"/>
      <c r="L1218" s="132"/>
    </row>
    <row r="1219" spans="2:12" x14ac:dyDescent="0.25">
      <c r="B1219" s="132"/>
      <c r="C1219" s="132"/>
      <c r="D1219" s="245"/>
      <c r="E1219" s="132"/>
      <c r="F1219" s="132"/>
      <c r="G1219" s="132"/>
      <c r="H1219" s="132"/>
      <c r="I1219" s="132"/>
      <c r="J1219" s="132"/>
      <c r="K1219" s="132"/>
      <c r="L1219" s="132"/>
    </row>
    <row r="1220" spans="2:12" x14ac:dyDescent="0.25">
      <c r="B1220" s="132"/>
      <c r="C1220" s="132"/>
      <c r="D1220" s="245"/>
      <c r="E1220" s="132"/>
      <c r="F1220" s="132"/>
      <c r="G1220" s="132"/>
      <c r="H1220" s="132"/>
      <c r="I1220" s="132"/>
      <c r="J1220" s="132"/>
      <c r="K1220" s="132"/>
      <c r="L1220" s="132"/>
    </row>
    <row r="1221" spans="2:12" x14ac:dyDescent="0.25">
      <c r="B1221" s="132"/>
      <c r="C1221" s="132"/>
      <c r="D1221" s="245"/>
      <c r="E1221" s="132"/>
      <c r="F1221" s="132"/>
      <c r="G1221" s="132"/>
      <c r="H1221" s="132"/>
      <c r="I1221" s="132"/>
      <c r="J1221" s="132"/>
      <c r="K1221" s="132"/>
      <c r="L1221" s="132"/>
    </row>
    <row r="1222" spans="2:12" x14ac:dyDescent="0.25">
      <c r="B1222" s="132"/>
      <c r="C1222" s="132"/>
      <c r="D1222" s="245"/>
      <c r="E1222" s="132"/>
      <c r="F1222" s="132"/>
      <c r="G1222" s="132"/>
      <c r="H1222" s="132"/>
      <c r="I1222" s="132"/>
      <c r="J1222" s="132"/>
      <c r="K1222" s="132"/>
      <c r="L1222" s="132"/>
    </row>
    <row r="1223" spans="2:12" x14ac:dyDescent="0.25">
      <c r="B1223" s="132"/>
      <c r="C1223" s="132"/>
      <c r="D1223" s="245"/>
      <c r="E1223" s="132"/>
      <c r="F1223" s="132"/>
      <c r="G1223" s="132"/>
      <c r="H1223" s="132"/>
      <c r="I1223" s="132"/>
      <c r="J1223" s="132"/>
      <c r="K1223" s="132"/>
      <c r="L1223" s="132"/>
    </row>
    <row r="1224" spans="2:12" x14ac:dyDescent="0.25">
      <c r="B1224" s="132"/>
      <c r="C1224" s="132"/>
      <c r="D1224" s="245"/>
      <c r="E1224" s="132"/>
      <c r="F1224" s="132"/>
      <c r="G1224" s="132"/>
      <c r="H1224" s="132"/>
      <c r="I1224" s="132"/>
      <c r="J1224" s="132"/>
      <c r="K1224" s="132"/>
      <c r="L1224" s="132"/>
    </row>
    <row r="1225" spans="2:12" x14ac:dyDescent="0.25">
      <c r="B1225" s="132"/>
      <c r="C1225" s="132"/>
      <c r="D1225" s="245"/>
      <c r="E1225" s="132"/>
      <c r="F1225" s="132"/>
      <c r="G1225" s="132"/>
      <c r="H1225" s="132"/>
      <c r="I1225" s="132"/>
      <c r="J1225" s="132"/>
      <c r="K1225" s="132"/>
      <c r="L1225" s="132"/>
    </row>
    <row r="1226" spans="2:12" x14ac:dyDescent="0.25">
      <c r="B1226" s="132"/>
      <c r="C1226" s="132"/>
      <c r="D1226" s="245"/>
      <c r="E1226" s="132"/>
      <c r="F1226" s="132"/>
      <c r="G1226" s="132"/>
      <c r="H1226" s="132"/>
      <c r="I1226" s="132"/>
      <c r="J1226" s="132"/>
      <c r="K1226" s="132"/>
      <c r="L1226" s="132"/>
    </row>
    <row r="1227" spans="2:12" x14ac:dyDescent="0.25">
      <c r="B1227" s="132"/>
      <c r="C1227" s="132"/>
      <c r="D1227" s="245"/>
      <c r="E1227" s="132"/>
      <c r="F1227" s="132"/>
      <c r="G1227" s="132"/>
      <c r="H1227" s="132"/>
      <c r="I1227" s="132"/>
      <c r="J1227" s="132"/>
      <c r="K1227" s="132"/>
      <c r="L1227" s="132"/>
    </row>
    <row r="1228" spans="2:12" x14ac:dyDescent="0.25">
      <c r="B1228" s="132"/>
      <c r="C1228" s="132"/>
      <c r="D1228" s="245"/>
      <c r="E1228" s="132"/>
      <c r="F1228" s="132"/>
      <c r="G1228" s="132"/>
      <c r="H1228" s="132"/>
      <c r="I1228" s="132"/>
      <c r="J1228" s="132"/>
      <c r="K1228" s="132"/>
      <c r="L1228" s="132"/>
    </row>
    <row r="1229" spans="2:12" x14ac:dyDescent="0.25">
      <c r="B1229" s="132"/>
      <c r="C1229" s="132"/>
      <c r="D1229" s="245"/>
      <c r="E1229" s="132"/>
      <c r="F1229" s="132"/>
      <c r="G1229" s="132"/>
      <c r="H1229" s="132"/>
      <c r="I1229" s="132"/>
      <c r="J1229" s="132"/>
      <c r="K1229" s="132"/>
      <c r="L1229" s="132"/>
    </row>
    <row r="1230" spans="2:12" x14ac:dyDescent="0.25">
      <c r="B1230" s="132"/>
      <c r="C1230" s="132"/>
      <c r="D1230" s="245"/>
      <c r="E1230" s="132"/>
      <c r="F1230" s="132"/>
      <c r="G1230" s="132"/>
      <c r="H1230" s="132"/>
      <c r="I1230" s="132"/>
      <c r="J1230" s="132"/>
      <c r="K1230" s="132"/>
      <c r="L1230" s="132"/>
    </row>
    <row r="1231" spans="2:12" x14ac:dyDescent="0.25">
      <c r="B1231" s="132"/>
      <c r="C1231" s="132"/>
      <c r="D1231" s="245"/>
      <c r="E1231" s="132"/>
      <c r="F1231" s="132"/>
      <c r="G1231" s="132"/>
      <c r="H1231" s="132"/>
      <c r="I1231" s="132"/>
      <c r="J1231" s="132"/>
      <c r="K1231" s="132"/>
      <c r="L1231" s="132"/>
    </row>
    <row r="1232" spans="2:12" x14ac:dyDescent="0.25">
      <c r="B1232" s="132"/>
      <c r="C1232" s="132"/>
      <c r="D1232" s="245"/>
      <c r="E1232" s="132"/>
      <c r="F1232" s="132"/>
      <c r="G1232" s="132"/>
      <c r="H1232" s="132"/>
      <c r="I1232" s="132"/>
      <c r="J1232" s="132"/>
      <c r="K1232" s="132"/>
      <c r="L1232" s="132"/>
    </row>
    <row r="1233" spans="2:12" x14ac:dyDescent="0.25">
      <c r="B1233" s="132"/>
      <c r="C1233" s="132"/>
      <c r="D1233" s="245"/>
      <c r="E1233" s="132"/>
      <c r="F1233" s="132"/>
      <c r="G1233" s="132"/>
      <c r="H1233" s="132"/>
      <c r="I1233" s="132"/>
      <c r="J1233" s="132"/>
      <c r="K1233" s="132"/>
      <c r="L1233" s="132"/>
    </row>
    <row r="1234" spans="2:12" x14ac:dyDescent="0.25">
      <c r="B1234" s="132"/>
      <c r="C1234" s="132"/>
      <c r="D1234" s="245"/>
      <c r="E1234" s="132"/>
      <c r="F1234" s="132"/>
      <c r="G1234" s="132"/>
      <c r="H1234" s="132"/>
      <c r="I1234" s="132"/>
      <c r="J1234" s="132"/>
      <c r="K1234" s="132"/>
      <c r="L1234" s="132"/>
    </row>
    <row r="1235" spans="2:12" x14ac:dyDescent="0.25">
      <c r="B1235" s="132"/>
      <c r="C1235" s="132"/>
      <c r="D1235" s="245"/>
      <c r="E1235" s="132"/>
      <c r="F1235" s="132"/>
      <c r="G1235" s="132"/>
      <c r="H1235" s="132"/>
      <c r="I1235" s="132"/>
      <c r="J1235" s="132"/>
      <c r="K1235" s="132"/>
      <c r="L1235" s="132"/>
    </row>
    <row r="1236" spans="2:12" x14ac:dyDescent="0.25">
      <c r="B1236" s="132"/>
      <c r="C1236" s="132"/>
      <c r="D1236" s="245"/>
      <c r="E1236" s="132"/>
      <c r="F1236" s="132"/>
      <c r="G1236" s="132"/>
      <c r="H1236" s="132"/>
      <c r="I1236" s="132"/>
      <c r="J1236" s="132"/>
      <c r="K1236" s="132"/>
      <c r="L1236" s="132"/>
    </row>
    <row r="1237" spans="2:12" x14ac:dyDescent="0.25">
      <c r="B1237" s="132"/>
      <c r="C1237" s="132"/>
      <c r="D1237" s="245"/>
      <c r="E1237" s="132"/>
      <c r="F1237" s="132"/>
      <c r="G1237" s="132"/>
      <c r="H1237" s="132"/>
      <c r="I1237" s="132"/>
      <c r="J1237" s="132"/>
      <c r="K1237" s="132"/>
      <c r="L1237" s="132"/>
    </row>
    <row r="1238" spans="2:12" x14ac:dyDescent="0.25">
      <c r="B1238" s="132"/>
      <c r="C1238" s="132"/>
      <c r="D1238" s="245"/>
      <c r="E1238" s="132"/>
      <c r="F1238" s="132"/>
      <c r="G1238" s="132"/>
      <c r="H1238" s="132"/>
      <c r="I1238" s="132"/>
      <c r="J1238" s="132"/>
      <c r="K1238" s="132"/>
      <c r="L1238" s="132"/>
    </row>
    <row r="1239" spans="2:12" x14ac:dyDescent="0.25">
      <c r="B1239" s="132"/>
      <c r="C1239" s="132"/>
      <c r="D1239" s="245"/>
      <c r="E1239" s="132"/>
      <c r="F1239" s="132"/>
      <c r="G1239" s="132"/>
      <c r="H1239" s="132"/>
      <c r="I1239" s="132"/>
      <c r="J1239" s="132"/>
      <c r="K1239" s="132"/>
      <c r="L1239" s="132"/>
    </row>
    <row r="1240" spans="2:12" x14ac:dyDescent="0.25">
      <c r="B1240" s="132"/>
      <c r="C1240" s="132"/>
      <c r="D1240" s="245"/>
      <c r="E1240" s="132"/>
      <c r="F1240" s="132"/>
      <c r="G1240" s="132"/>
      <c r="H1240" s="132"/>
      <c r="I1240" s="132"/>
      <c r="J1240" s="132"/>
      <c r="K1240" s="132"/>
      <c r="L1240" s="132"/>
    </row>
    <row r="1241" spans="2:12" x14ac:dyDescent="0.25">
      <c r="B1241" s="132"/>
      <c r="C1241" s="132"/>
      <c r="D1241" s="245"/>
      <c r="E1241" s="132"/>
      <c r="F1241" s="132"/>
      <c r="G1241" s="132"/>
      <c r="H1241" s="132"/>
      <c r="I1241" s="132"/>
      <c r="J1241" s="132"/>
      <c r="K1241" s="132"/>
      <c r="L1241" s="132"/>
    </row>
    <row r="1242" spans="2:12" x14ac:dyDescent="0.25">
      <c r="B1242" s="132"/>
      <c r="C1242" s="132"/>
      <c r="D1242" s="245"/>
      <c r="E1242" s="132"/>
      <c r="F1242" s="132"/>
      <c r="G1242" s="132"/>
      <c r="H1242" s="132"/>
      <c r="I1242" s="132"/>
      <c r="J1242" s="132"/>
      <c r="K1242" s="132"/>
      <c r="L1242" s="132"/>
    </row>
    <row r="1243" spans="2:12" x14ac:dyDescent="0.25">
      <c r="B1243" s="132"/>
      <c r="C1243" s="132"/>
      <c r="D1243" s="245"/>
      <c r="E1243" s="132"/>
      <c r="F1243" s="132"/>
      <c r="G1243" s="132"/>
      <c r="H1243" s="132"/>
      <c r="I1243" s="132"/>
      <c r="J1243" s="132"/>
      <c r="K1243" s="132"/>
      <c r="L1243" s="132"/>
    </row>
    <row r="1244" spans="2:12" x14ac:dyDescent="0.25">
      <c r="B1244" s="132"/>
      <c r="C1244" s="132"/>
      <c r="D1244" s="245"/>
      <c r="E1244" s="132"/>
      <c r="F1244" s="132"/>
      <c r="G1244" s="132"/>
      <c r="H1244" s="132"/>
      <c r="I1244" s="132"/>
      <c r="J1244" s="132"/>
      <c r="K1244" s="132"/>
      <c r="L1244" s="132"/>
    </row>
    <row r="1245" spans="2:12" x14ac:dyDescent="0.25">
      <c r="B1245" s="132"/>
      <c r="C1245" s="132"/>
      <c r="D1245" s="245"/>
      <c r="E1245" s="132"/>
      <c r="F1245" s="132"/>
      <c r="G1245" s="132"/>
      <c r="H1245" s="132"/>
      <c r="I1245" s="132"/>
      <c r="J1245" s="132"/>
      <c r="K1245" s="132"/>
      <c r="L1245" s="132"/>
    </row>
    <row r="1246" spans="2:12" x14ac:dyDescent="0.25">
      <c r="B1246" s="132"/>
      <c r="C1246" s="132"/>
      <c r="D1246" s="245"/>
      <c r="E1246" s="132"/>
      <c r="F1246" s="132"/>
      <c r="G1246" s="132"/>
      <c r="H1246" s="132"/>
      <c r="I1246" s="132"/>
      <c r="J1246" s="132"/>
      <c r="K1246" s="132"/>
      <c r="L1246" s="132"/>
    </row>
    <row r="1247" spans="2:12" x14ac:dyDescent="0.25">
      <c r="B1247" s="132"/>
      <c r="C1247" s="132"/>
      <c r="D1247" s="245"/>
      <c r="E1247" s="132"/>
      <c r="F1247" s="132"/>
      <c r="G1247" s="132"/>
      <c r="H1247" s="132"/>
      <c r="I1247" s="132"/>
      <c r="J1247" s="132"/>
      <c r="K1247" s="132"/>
      <c r="L1247" s="132"/>
    </row>
    <row r="1248" spans="2:12" x14ac:dyDescent="0.25">
      <c r="B1248" s="132"/>
      <c r="C1248" s="132"/>
      <c r="D1248" s="245"/>
      <c r="E1248" s="132"/>
      <c r="F1248" s="132"/>
      <c r="G1248" s="132"/>
      <c r="H1248" s="132"/>
      <c r="I1248" s="132"/>
      <c r="J1248" s="132"/>
      <c r="K1248" s="132"/>
      <c r="L1248" s="132"/>
    </row>
    <row r="1249" spans="2:12" x14ac:dyDescent="0.25">
      <c r="B1249" s="132"/>
      <c r="C1249" s="132"/>
      <c r="D1249" s="245"/>
      <c r="E1249" s="132"/>
      <c r="F1249" s="132"/>
      <c r="G1249" s="132"/>
      <c r="H1249" s="132"/>
      <c r="I1249" s="132"/>
      <c r="J1249" s="132"/>
      <c r="K1249" s="132"/>
      <c r="L1249" s="132"/>
    </row>
    <row r="1250" spans="2:12" x14ac:dyDescent="0.25">
      <c r="B1250" s="132"/>
      <c r="C1250" s="132"/>
      <c r="D1250" s="245"/>
      <c r="E1250" s="132"/>
      <c r="F1250" s="132"/>
      <c r="G1250" s="132"/>
      <c r="H1250" s="132"/>
      <c r="I1250" s="132"/>
      <c r="J1250" s="132"/>
      <c r="K1250" s="132"/>
      <c r="L1250" s="132"/>
    </row>
    <row r="1251" spans="2:12" x14ac:dyDescent="0.25">
      <c r="B1251" s="132"/>
      <c r="C1251" s="132"/>
      <c r="D1251" s="245"/>
      <c r="E1251" s="132"/>
      <c r="F1251" s="132"/>
      <c r="G1251" s="132"/>
      <c r="H1251" s="132"/>
      <c r="I1251" s="132"/>
      <c r="J1251" s="132"/>
      <c r="K1251" s="132"/>
      <c r="L1251" s="132"/>
    </row>
    <row r="1252" spans="2:12" x14ac:dyDescent="0.25">
      <c r="B1252" s="132"/>
      <c r="C1252" s="132"/>
      <c r="D1252" s="245"/>
      <c r="E1252" s="132"/>
      <c r="F1252" s="132"/>
      <c r="G1252" s="132"/>
      <c r="H1252" s="132"/>
      <c r="I1252" s="132"/>
      <c r="J1252" s="132"/>
      <c r="K1252" s="132"/>
      <c r="L1252" s="132"/>
    </row>
    <row r="1253" spans="2:12" x14ac:dyDescent="0.25">
      <c r="B1253" s="132"/>
      <c r="C1253" s="132"/>
      <c r="D1253" s="245"/>
      <c r="E1253" s="132"/>
      <c r="F1253" s="132"/>
      <c r="G1253" s="132"/>
      <c r="H1253" s="132"/>
      <c r="I1253" s="132"/>
      <c r="J1253" s="132"/>
      <c r="K1253" s="132"/>
      <c r="L1253" s="132"/>
    </row>
    <row r="1254" spans="2:12" x14ac:dyDescent="0.25">
      <c r="B1254" s="132"/>
      <c r="C1254" s="132"/>
      <c r="D1254" s="245"/>
      <c r="E1254" s="132"/>
      <c r="F1254" s="132"/>
      <c r="G1254" s="132"/>
      <c r="H1254" s="132"/>
      <c r="I1254" s="132"/>
      <c r="J1254" s="132"/>
      <c r="K1254" s="132"/>
      <c r="L1254" s="132"/>
    </row>
    <row r="1255" spans="2:12" x14ac:dyDescent="0.25">
      <c r="B1255" s="132"/>
      <c r="C1255" s="132"/>
      <c r="D1255" s="245"/>
      <c r="E1255" s="132"/>
      <c r="F1255" s="132"/>
      <c r="G1255" s="132"/>
      <c r="H1255" s="132"/>
      <c r="I1255" s="132"/>
      <c r="J1255" s="132"/>
      <c r="K1255" s="132"/>
      <c r="L1255" s="132"/>
    </row>
    <row r="1256" spans="2:12" x14ac:dyDescent="0.25">
      <c r="B1256" s="132"/>
      <c r="C1256" s="132"/>
      <c r="D1256" s="245"/>
      <c r="E1256" s="132"/>
      <c r="F1256" s="132"/>
      <c r="G1256" s="132"/>
      <c r="H1256" s="132"/>
      <c r="I1256" s="132"/>
      <c r="J1256" s="132"/>
      <c r="K1256" s="132"/>
      <c r="L1256" s="132"/>
    </row>
    <row r="1257" spans="2:12" x14ac:dyDescent="0.25">
      <c r="B1257" s="132"/>
      <c r="C1257" s="132"/>
      <c r="D1257" s="245"/>
      <c r="E1257" s="132"/>
      <c r="F1257" s="132"/>
      <c r="G1257" s="132"/>
      <c r="H1257" s="132"/>
      <c r="I1257" s="132"/>
      <c r="J1257" s="132"/>
      <c r="K1257" s="132"/>
      <c r="L1257" s="132"/>
    </row>
    <row r="1258" spans="2:12" x14ac:dyDescent="0.25">
      <c r="B1258" s="132"/>
      <c r="C1258" s="132"/>
      <c r="D1258" s="245"/>
      <c r="E1258" s="132"/>
      <c r="F1258" s="132"/>
      <c r="G1258" s="132"/>
      <c r="H1258" s="132"/>
      <c r="I1258" s="132"/>
      <c r="J1258" s="132"/>
      <c r="K1258" s="132"/>
      <c r="L1258" s="132"/>
    </row>
    <row r="1259" spans="2:12" x14ac:dyDescent="0.25">
      <c r="B1259" s="132"/>
      <c r="C1259" s="132"/>
      <c r="D1259" s="245"/>
      <c r="E1259" s="132"/>
      <c r="F1259" s="132"/>
      <c r="G1259" s="132"/>
      <c r="H1259" s="132"/>
      <c r="I1259" s="132"/>
      <c r="J1259" s="132"/>
      <c r="K1259" s="132"/>
      <c r="L1259" s="132"/>
    </row>
    <row r="1260" spans="2:12" x14ac:dyDescent="0.25">
      <c r="B1260" s="132"/>
      <c r="C1260" s="132"/>
      <c r="D1260" s="245"/>
      <c r="E1260" s="132"/>
      <c r="F1260" s="132"/>
      <c r="G1260" s="132"/>
      <c r="H1260" s="132"/>
      <c r="I1260" s="132"/>
      <c r="J1260" s="132"/>
      <c r="K1260" s="132"/>
      <c r="L1260" s="132"/>
    </row>
    <row r="1261" spans="2:12" x14ac:dyDescent="0.25">
      <c r="B1261" s="132"/>
      <c r="C1261" s="132"/>
      <c r="D1261" s="245"/>
      <c r="E1261" s="132"/>
      <c r="F1261" s="132"/>
      <c r="G1261" s="132"/>
      <c r="H1261" s="132"/>
      <c r="I1261" s="132"/>
      <c r="J1261" s="132"/>
      <c r="K1261" s="132"/>
      <c r="L1261" s="132"/>
    </row>
    <row r="1262" spans="2:12" x14ac:dyDescent="0.25">
      <c r="B1262" s="132"/>
      <c r="C1262" s="132"/>
      <c r="D1262" s="245"/>
      <c r="E1262" s="132"/>
      <c r="F1262" s="132"/>
      <c r="G1262" s="132"/>
      <c r="H1262" s="132"/>
      <c r="I1262" s="132"/>
      <c r="J1262" s="132"/>
      <c r="K1262" s="132"/>
      <c r="L1262" s="132"/>
    </row>
    <row r="1263" spans="2:12" x14ac:dyDescent="0.25">
      <c r="B1263" s="132"/>
      <c r="C1263" s="132"/>
      <c r="D1263" s="245"/>
      <c r="E1263" s="132"/>
      <c r="F1263" s="132"/>
      <c r="G1263" s="132"/>
      <c r="H1263" s="132"/>
      <c r="I1263" s="132"/>
      <c r="J1263" s="132"/>
      <c r="K1263" s="132"/>
      <c r="L1263" s="132"/>
    </row>
    <row r="1264" spans="2:12" x14ac:dyDescent="0.25">
      <c r="B1264" s="132"/>
      <c r="C1264" s="132"/>
      <c r="D1264" s="245"/>
      <c r="E1264" s="132"/>
      <c r="F1264" s="132"/>
      <c r="G1264" s="132"/>
      <c r="H1264" s="132"/>
      <c r="I1264" s="132"/>
      <c r="J1264" s="132"/>
      <c r="K1264" s="132"/>
      <c r="L1264" s="132"/>
    </row>
    <row r="1265" spans="2:12" x14ac:dyDescent="0.25">
      <c r="B1265" s="132"/>
      <c r="C1265" s="132"/>
      <c r="D1265" s="245"/>
      <c r="E1265" s="132"/>
      <c r="F1265" s="132"/>
      <c r="G1265" s="132"/>
      <c r="H1265" s="132"/>
      <c r="I1265" s="132"/>
      <c r="J1265" s="132"/>
      <c r="K1265" s="132"/>
      <c r="L1265" s="132"/>
    </row>
    <row r="1266" spans="2:12" x14ac:dyDescent="0.25">
      <c r="B1266" s="132"/>
      <c r="C1266" s="132"/>
      <c r="D1266" s="245"/>
      <c r="E1266" s="132"/>
      <c r="F1266" s="132"/>
      <c r="G1266" s="132"/>
      <c r="H1266" s="132"/>
      <c r="I1266" s="132"/>
      <c r="J1266" s="132"/>
      <c r="K1266" s="132"/>
      <c r="L1266" s="132"/>
    </row>
    <row r="1267" spans="2:12" x14ac:dyDescent="0.25">
      <c r="B1267" s="132"/>
      <c r="C1267" s="132"/>
      <c r="D1267" s="245"/>
      <c r="E1267" s="132"/>
      <c r="F1267" s="132"/>
      <c r="G1267" s="132"/>
      <c r="H1267" s="132"/>
      <c r="I1267" s="132"/>
      <c r="J1267" s="132"/>
      <c r="K1267" s="132"/>
      <c r="L1267" s="132"/>
    </row>
    <row r="1268" spans="2:12" x14ac:dyDescent="0.25">
      <c r="B1268" s="132"/>
      <c r="C1268" s="132"/>
      <c r="D1268" s="245"/>
      <c r="E1268" s="132"/>
      <c r="F1268" s="132"/>
      <c r="G1268" s="132"/>
      <c r="H1268" s="132"/>
      <c r="I1268" s="132"/>
      <c r="J1268" s="132"/>
      <c r="K1268" s="132"/>
      <c r="L1268" s="132"/>
    </row>
    <row r="1269" spans="2:12" x14ac:dyDescent="0.25">
      <c r="B1269" s="132"/>
      <c r="C1269" s="132"/>
      <c r="D1269" s="245"/>
      <c r="E1269" s="132"/>
      <c r="F1269" s="132"/>
      <c r="G1269" s="132"/>
      <c r="H1269" s="132"/>
      <c r="I1269" s="132"/>
      <c r="J1269" s="132"/>
      <c r="K1269" s="132"/>
      <c r="L1269" s="132"/>
    </row>
    <row r="1270" spans="2:12" x14ac:dyDescent="0.25">
      <c r="B1270" s="132"/>
      <c r="C1270" s="132"/>
      <c r="D1270" s="245"/>
      <c r="E1270" s="132"/>
      <c r="F1270" s="132"/>
      <c r="G1270" s="132"/>
      <c r="H1270" s="132"/>
      <c r="I1270" s="132"/>
      <c r="J1270" s="132"/>
      <c r="K1270" s="132"/>
      <c r="L1270" s="132"/>
    </row>
    <row r="1271" spans="2:12" x14ac:dyDescent="0.25">
      <c r="B1271" s="132"/>
      <c r="C1271" s="132"/>
      <c r="D1271" s="245"/>
      <c r="E1271" s="132"/>
      <c r="F1271" s="132"/>
      <c r="G1271" s="132"/>
      <c r="H1271" s="132"/>
      <c r="I1271" s="132"/>
      <c r="J1271" s="132"/>
      <c r="K1271" s="132"/>
      <c r="L1271" s="132"/>
    </row>
    <row r="1272" spans="2:12" x14ac:dyDescent="0.25">
      <c r="B1272" s="132"/>
      <c r="C1272" s="132"/>
      <c r="D1272" s="245"/>
      <c r="E1272" s="132"/>
      <c r="F1272" s="132"/>
      <c r="G1272" s="132"/>
      <c r="H1272" s="132"/>
      <c r="I1272" s="132"/>
      <c r="J1272" s="132"/>
      <c r="K1272" s="132"/>
      <c r="L1272" s="132"/>
    </row>
    <row r="1273" spans="2:12" x14ac:dyDescent="0.25">
      <c r="B1273" s="132"/>
      <c r="C1273" s="132"/>
      <c r="D1273" s="245"/>
      <c r="E1273" s="132"/>
      <c r="F1273" s="132"/>
      <c r="G1273" s="132"/>
      <c r="H1273" s="132"/>
      <c r="I1273" s="132"/>
      <c r="J1273" s="132"/>
      <c r="K1273" s="132"/>
      <c r="L1273" s="132"/>
    </row>
    <row r="1274" spans="2:12" x14ac:dyDescent="0.25">
      <c r="B1274" s="132"/>
      <c r="C1274" s="132"/>
      <c r="D1274" s="245"/>
      <c r="E1274" s="132"/>
      <c r="F1274" s="132"/>
      <c r="G1274" s="132"/>
      <c r="H1274" s="132"/>
      <c r="I1274" s="132"/>
      <c r="J1274" s="132"/>
      <c r="K1274" s="132"/>
      <c r="L1274" s="132"/>
    </row>
    <row r="1275" spans="2:12" x14ac:dyDescent="0.25">
      <c r="B1275" s="132"/>
      <c r="C1275" s="132"/>
      <c r="D1275" s="245"/>
      <c r="E1275" s="132"/>
      <c r="F1275" s="132"/>
      <c r="G1275" s="132"/>
      <c r="H1275" s="132"/>
      <c r="I1275" s="132"/>
      <c r="J1275" s="132"/>
      <c r="K1275" s="132"/>
      <c r="L1275" s="132"/>
    </row>
    <row r="1276" spans="2:12" x14ac:dyDescent="0.25">
      <c r="B1276" s="132"/>
      <c r="C1276" s="132"/>
      <c r="D1276" s="245"/>
      <c r="E1276" s="132"/>
      <c r="F1276" s="132"/>
      <c r="G1276" s="132"/>
      <c r="H1276" s="132"/>
      <c r="I1276" s="132"/>
      <c r="J1276" s="132"/>
      <c r="K1276" s="132"/>
      <c r="L1276" s="132"/>
    </row>
    <row r="1277" spans="2:12" x14ac:dyDescent="0.25">
      <c r="B1277" s="132"/>
      <c r="C1277" s="132"/>
      <c r="D1277" s="245"/>
      <c r="E1277" s="132"/>
      <c r="F1277" s="132"/>
      <c r="G1277" s="132"/>
      <c r="H1277" s="132"/>
      <c r="I1277" s="132"/>
      <c r="J1277" s="132"/>
      <c r="K1277" s="132"/>
      <c r="L1277" s="132"/>
    </row>
    <row r="1278" spans="2:12" x14ac:dyDescent="0.25">
      <c r="B1278" s="132"/>
      <c r="C1278" s="132"/>
      <c r="D1278" s="245"/>
      <c r="E1278" s="132"/>
      <c r="F1278" s="132"/>
      <c r="G1278" s="132"/>
      <c r="H1278" s="132"/>
      <c r="I1278" s="132"/>
      <c r="J1278" s="132"/>
      <c r="K1278" s="132"/>
      <c r="L1278" s="132"/>
    </row>
    <row r="1279" spans="2:12" x14ac:dyDescent="0.25">
      <c r="B1279" s="132"/>
      <c r="C1279" s="132"/>
      <c r="D1279" s="245"/>
      <c r="E1279" s="132"/>
      <c r="F1279" s="132"/>
      <c r="G1279" s="132"/>
      <c r="H1279" s="132"/>
      <c r="I1279" s="132"/>
      <c r="J1279" s="132"/>
      <c r="K1279" s="132"/>
      <c r="L1279" s="132"/>
    </row>
    <row r="1280" spans="2:12" x14ac:dyDescent="0.25">
      <c r="B1280" s="132"/>
      <c r="C1280" s="132"/>
      <c r="D1280" s="245"/>
      <c r="E1280" s="132"/>
      <c r="F1280" s="132"/>
      <c r="G1280" s="132"/>
      <c r="H1280" s="132"/>
      <c r="I1280" s="132"/>
      <c r="J1280" s="132"/>
      <c r="K1280" s="132"/>
      <c r="L1280" s="132"/>
    </row>
    <row r="1281" spans="2:12" x14ac:dyDescent="0.25">
      <c r="B1281" s="132"/>
      <c r="C1281" s="132"/>
      <c r="D1281" s="245"/>
      <c r="E1281" s="132"/>
      <c r="F1281" s="132"/>
      <c r="G1281" s="132"/>
      <c r="H1281" s="132"/>
      <c r="I1281" s="132"/>
      <c r="J1281" s="132"/>
      <c r="K1281" s="132"/>
      <c r="L1281" s="132"/>
    </row>
    <row r="1282" spans="2:12" x14ac:dyDescent="0.25">
      <c r="B1282" s="132"/>
      <c r="C1282" s="132"/>
      <c r="D1282" s="245"/>
      <c r="E1282" s="132"/>
      <c r="F1282" s="132"/>
      <c r="G1282" s="132"/>
      <c r="H1282" s="132"/>
      <c r="I1282" s="132"/>
      <c r="J1282" s="132"/>
      <c r="K1282" s="132"/>
      <c r="L1282" s="132"/>
    </row>
    <row r="1283" spans="2:12" x14ac:dyDescent="0.25">
      <c r="B1283" s="132"/>
      <c r="C1283" s="132"/>
      <c r="D1283" s="245"/>
      <c r="E1283" s="132"/>
      <c r="F1283" s="132"/>
      <c r="G1283" s="132"/>
      <c r="H1283" s="132"/>
      <c r="I1283" s="132"/>
      <c r="J1283" s="132"/>
      <c r="K1283" s="132"/>
      <c r="L1283" s="132"/>
    </row>
    <row r="1284" spans="2:12" x14ac:dyDescent="0.25">
      <c r="B1284" s="132"/>
      <c r="C1284" s="132"/>
      <c r="D1284" s="245"/>
      <c r="E1284" s="132"/>
      <c r="F1284" s="132"/>
      <c r="G1284" s="132"/>
      <c r="H1284" s="132"/>
      <c r="I1284" s="132"/>
      <c r="J1284" s="132"/>
      <c r="K1284" s="132"/>
      <c r="L1284" s="132"/>
    </row>
    <row r="1285" spans="2:12" x14ac:dyDescent="0.25">
      <c r="B1285" s="132"/>
      <c r="C1285" s="132"/>
      <c r="D1285" s="245"/>
      <c r="E1285" s="132"/>
      <c r="F1285" s="132"/>
      <c r="G1285" s="132"/>
      <c r="H1285" s="132"/>
      <c r="I1285" s="132"/>
      <c r="J1285" s="132"/>
      <c r="K1285" s="132"/>
      <c r="L1285" s="132"/>
    </row>
    <row r="1286" spans="2:12" x14ac:dyDescent="0.25">
      <c r="B1286" s="132"/>
      <c r="C1286" s="132"/>
      <c r="D1286" s="245"/>
      <c r="E1286" s="132"/>
      <c r="F1286" s="132"/>
      <c r="G1286" s="132"/>
      <c r="H1286" s="132"/>
      <c r="I1286" s="132"/>
      <c r="J1286" s="132"/>
      <c r="K1286" s="132"/>
      <c r="L1286" s="132"/>
    </row>
    <row r="1287" spans="2:12" x14ac:dyDescent="0.25">
      <c r="B1287" s="132"/>
      <c r="C1287" s="132"/>
      <c r="D1287" s="245"/>
      <c r="E1287" s="132"/>
      <c r="F1287" s="132"/>
      <c r="G1287" s="132"/>
      <c r="H1287" s="132"/>
      <c r="I1287" s="132"/>
      <c r="J1287" s="132"/>
      <c r="K1287" s="132"/>
      <c r="L1287" s="132"/>
    </row>
    <row r="1288" spans="2:12" x14ac:dyDescent="0.25">
      <c r="B1288" s="132"/>
      <c r="C1288" s="132"/>
      <c r="D1288" s="245"/>
      <c r="E1288" s="132"/>
      <c r="F1288" s="132"/>
      <c r="G1288" s="132"/>
      <c r="H1288" s="132"/>
      <c r="I1288" s="132"/>
      <c r="J1288" s="132"/>
      <c r="K1288" s="132"/>
      <c r="L1288" s="132"/>
    </row>
    <row r="1289" spans="2:12" x14ac:dyDescent="0.25">
      <c r="B1289" s="132"/>
      <c r="C1289" s="132"/>
      <c r="D1289" s="245"/>
      <c r="E1289" s="132"/>
      <c r="F1289" s="132"/>
      <c r="G1289" s="132"/>
      <c r="H1289" s="132"/>
      <c r="I1289" s="132"/>
      <c r="J1289" s="132"/>
      <c r="K1289" s="132"/>
      <c r="L1289" s="132"/>
    </row>
    <row r="1290" spans="2:12" x14ac:dyDescent="0.25">
      <c r="B1290" s="132"/>
      <c r="C1290" s="132"/>
      <c r="D1290" s="245"/>
      <c r="E1290" s="132"/>
      <c r="F1290" s="132"/>
      <c r="G1290" s="132"/>
      <c r="H1290" s="132"/>
      <c r="I1290" s="132"/>
      <c r="J1290" s="132"/>
      <c r="K1290" s="132"/>
      <c r="L1290" s="132"/>
    </row>
    <row r="1291" spans="2:12" x14ac:dyDescent="0.25">
      <c r="B1291" s="132"/>
      <c r="C1291" s="132"/>
      <c r="D1291" s="245"/>
      <c r="E1291" s="132"/>
      <c r="F1291" s="132"/>
      <c r="G1291" s="132"/>
      <c r="H1291" s="132"/>
      <c r="I1291" s="132"/>
      <c r="J1291" s="132"/>
      <c r="K1291" s="132"/>
      <c r="L1291" s="132"/>
    </row>
    <row r="1292" spans="2:12" x14ac:dyDescent="0.25">
      <c r="B1292" s="132"/>
      <c r="C1292" s="132"/>
      <c r="D1292" s="245"/>
      <c r="E1292" s="132"/>
      <c r="F1292" s="132"/>
      <c r="G1292" s="132"/>
      <c r="H1292" s="132"/>
      <c r="I1292" s="132"/>
      <c r="J1292" s="132"/>
      <c r="K1292" s="132"/>
      <c r="L1292" s="132"/>
    </row>
    <row r="1293" spans="2:12" x14ac:dyDescent="0.25">
      <c r="B1293" s="132"/>
      <c r="C1293" s="132"/>
      <c r="D1293" s="245"/>
      <c r="E1293" s="132"/>
      <c r="F1293" s="132"/>
      <c r="G1293" s="132"/>
      <c r="H1293" s="132"/>
      <c r="I1293" s="132"/>
      <c r="J1293" s="132"/>
      <c r="K1293" s="132"/>
      <c r="L1293" s="132"/>
    </row>
    <row r="1294" spans="2:12" x14ac:dyDescent="0.25">
      <c r="B1294" s="132"/>
      <c r="C1294" s="132"/>
      <c r="D1294" s="245"/>
      <c r="E1294" s="132"/>
      <c r="F1294" s="132"/>
      <c r="G1294" s="132"/>
      <c r="H1294" s="132"/>
      <c r="I1294" s="132"/>
      <c r="J1294" s="132"/>
      <c r="K1294" s="132"/>
      <c r="L1294" s="132"/>
    </row>
    <row r="1295" spans="2:12" x14ac:dyDescent="0.25">
      <c r="B1295" s="132"/>
      <c r="C1295" s="132"/>
      <c r="D1295" s="245"/>
      <c r="E1295" s="132"/>
      <c r="F1295" s="132"/>
      <c r="G1295" s="132"/>
      <c r="H1295" s="132"/>
      <c r="I1295" s="132"/>
      <c r="J1295" s="132"/>
      <c r="K1295" s="132"/>
      <c r="L1295" s="132"/>
    </row>
    <row r="1296" spans="2:12" x14ac:dyDescent="0.25">
      <c r="B1296" s="132"/>
      <c r="C1296" s="132"/>
      <c r="D1296" s="245"/>
      <c r="E1296" s="132"/>
      <c r="F1296" s="132"/>
      <c r="G1296" s="132"/>
      <c r="H1296" s="132"/>
      <c r="I1296" s="132"/>
      <c r="J1296" s="132"/>
      <c r="K1296" s="132"/>
      <c r="L1296" s="132"/>
    </row>
    <row r="1297" spans="2:12" x14ac:dyDescent="0.25">
      <c r="B1297" s="132"/>
      <c r="C1297" s="132"/>
      <c r="D1297" s="245"/>
      <c r="E1297" s="132"/>
      <c r="F1297" s="132"/>
      <c r="G1297" s="132"/>
      <c r="H1297" s="132"/>
      <c r="I1297" s="132"/>
      <c r="J1297" s="132"/>
      <c r="K1297" s="132"/>
      <c r="L1297" s="132"/>
    </row>
    <row r="1298" spans="2:12" x14ac:dyDescent="0.25">
      <c r="B1298" s="132"/>
      <c r="C1298" s="132"/>
      <c r="D1298" s="245"/>
      <c r="E1298" s="132"/>
      <c r="F1298" s="132"/>
      <c r="G1298" s="132"/>
      <c r="H1298" s="132"/>
      <c r="I1298" s="132"/>
      <c r="J1298" s="132"/>
      <c r="K1298" s="132"/>
      <c r="L1298" s="132"/>
    </row>
    <row r="1299" spans="2:12" x14ac:dyDescent="0.25">
      <c r="B1299" s="132"/>
      <c r="C1299" s="132"/>
      <c r="D1299" s="245"/>
      <c r="E1299" s="132"/>
      <c r="F1299" s="132"/>
      <c r="G1299" s="132"/>
      <c r="H1299" s="132"/>
      <c r="I1299" s="132"/>
      <c r="J1299" s="132"/>
      <c r="K1299" s="132"/>
      <c r="L1299" s="132"/>
    </row>
    <row r="1300" spans="2:12" x14ac:dyDescent="0.25">
      <c r="B1300" s="132"/>
      <c r="C1300" s="132"/>
      <c r="D1300" s="245"/>
      <c r="E1300" s="132"/>
      <c r="F1300" s="132"/>
      <c r="G1300" s="132"/>
      <c r="H1300" s="132"/>
      <c r="I1300" s="132"/>
      <c r="J1300" s="132"/>
      <c r="K1300" s="132"/>
      <c r="L1300" s="132"/>
    </row>
    <row r="1301" spans="2:12" x14ac:dyDescent="0.25">
      <c r="B1301" s="132"/>
      <c r="C1301" s="132"/>
      <c r="D1301" s="245"/>
      <c r="E1301" s="132"/>
      <c r="F1301" s="132"/>
      <c r="G1301" s="132"/>
      <c r="H1301" s="132"/>
      <c r="I1301" s="132"/>
      <c r="J1301" s="132"/>
      <c r="K1301" s="132"/>
      <c r="L1301" s="132"/>
    </row>
    <row r="1302" spans="2:12" x14ac:dyDescent="0.25">
      <c r="B1302" s="132"/>
      <c r="C1302" s="132"/>
      <c r="D1302" s="245"/>
      <c r="E1302" s="132"/>
      <c r="F1302" s="132"/>
      <c r="G1302" s="132"/>
      <c r="H1302" s="132"/>
      <c r="I1302" s="132"/>
      <c r="J1302" s="132"/>
      <c r="K1302" s="132"/>
      <c r="L1302" s="132"/>
    </row>
    <row r="1303" spans="2:12" x14ac:dyDescent="0.25">
      <c r="B1303" s="132"/>
      <c r="C1303" s="132"/>
      <c r="D1303" s="245"/>
      <c r="E1303" s="132"/>
      <c r="F1303" s="132"/>
      <c r="G1303" s="132"/>
      <c r="H1303" s="132"/>
      <c r="I1303" s="132"/>
      <c r="J1303" s="132"/>
      <c r="K1303" s="132"/>
      <c r="L1303" s="132"/>
    </row>
    <row r="1304" spans="2:12" x14ac:dyDescent="0.25">
      <c r="B1304" s="132"/>
      <c r="C1304" s="132"/>
      <c r="D1304" s="245"/>
      <c r="E1304" s="132"/>
      <c r="F1304" s="132"/>
      <c r="G1304" s="132"/>
      <c r="H1304" s="132"/>
      <c r="I1304" s="132"/>
      <c r="J1304" s="132"/>
      <c r="K1304" s="132"/>
      <c r="L1304" s="132"/>
    </row>
    <row r="1305" spans="2:12" x14ac:dyDescent="0.25">
      <c r="B1305" s="132"/>
      <c r="C1305" s="132"/>
      <c r="D1305" s="245"/>
      <c r="E1305" s="132"/>
      <c r="F1305" s="132"/>
      <c r="G1305" s="132"/>
      <c r="H1305" s="132"/>
      <c r="I1305" s="132"/>
      <c r="J1305" s="132"/>
      <c r="K1305" s="132"/>
      <c r="L1305" s="132"/>
    </row>
    <row r="1306" spans="2:12" x14ac:dyDescent="0.25">
      <c r="B1306" s="132"/>
      <c r="C1306" s="132"/>
      <c r="D1306" s="245"/>
      <c r="E1306" s="132"/>
      <c r="F1306" s="132"/>
      <c r="G1306" s="132"/>
      <c r="H1306" s="132"/>
      <c r="I1306" s="132"/>
      <c r="J1306" s="132"/>
      <c r="K1306" s="132"/>
      <c r="L1306" s="132"/>
    </row>
    <row r="1307" spans="2:12" x14ac:dyDescent="0.25">
      <c r="B1307" s="132"/>
      <c r="C1307" s="132"/>
      <c r="D1307" s="245"/>
      <c r="E1307" s="132"/>
      <c r="F1307" s="132"/>
      <c r="G1307" s="132"/>
      <c r="H1307" s="132"/>
      <c r="I1307" s="132"/>
      <c r="J1307" s="132"/>
      <c r="K1307" s="132"/>
      <c r="L1307" s="132"/>
    </row>
    <row r="1308" spans="2:12" x14ac:dyDescent="0.25">
      <c r="B1308" s="132"/>
      <c r="C1308" s="132"/>
      <c r="D1308" s="245"/>
      <c r="E1308" s="132"/>
      <c r="F1308" s="132"/>
      <c r="G1308" s="132"/>
      <c r="H1308" s="132"/>
      <c r="I1308" s="132"/>
      <c r="J1308" s="132"/>
      <c r="K1308" s="132"/>
      <c r="L1308" s="132"/>
    </row>
    <row r="1309" spans="2:12" x14ac:dyDescent="0.25">
      <c r="B1309" s="132"/>
      <c r="C1309" s="132"/>
      <c r="D1309" s="245"/>
      <c r="E1309" s="132"/>
      <c r="F1309" s="132"/>
      <c r="G1309" s="132"/>
      <c r="H1309" s="132"/>
      <c r="I1309" s="132"/>
      <c r="J1309" s="132"/>
      <c r="K1309" s="132"/>
      <c r="L1309" s="132"/>
    </row>
    <row r="1310" spans="2:12" x14ac:dyDescent="0.25">
      <c r="B1310" s="132"/>
      <c r="C1310" s="132"/>
      <c r="D1310" s="245"/>
      <c r="E1310" s="132"/>
      <c r="F1310" s="132"/>
      <c r="G1310" s="132"/>
      <c r="H1310" s="132"/>
      <c r="I1310" s="132"/>
      <c r="J1310" s="132"/>
      <c r="K1310" s="132"/>
      <c r="L1310" s="132"/>
    </row>
    <row r="1311" spans="2:12" x14ac:dyDescent="0.25">
      <c r="B1311" s="132"/>
      <c r="C1311" s="132"/>
      <c r="D1311" s="245"/>
      <c r="E1311" s="132"/>
      <c r="F1311" s="132"/>
      <c r="G1311" s="132"/>
      <c r="H1311" s="132"/>
      <c r="I1311" s="132"/>
      <c r="J1311" s="132"/>
      <c r="K1311" s="132"/>
      <c r="L1311" s="132"/>
    </row>
    <row r="1312" spans="2:12" x14ac:dyDescent="0.25">
      <c r="B1312" s="132"/>
      <c r="C1312" s="132"/>
      <c r="D1312" s="245"/>
      <c r="E1312" s="132"/>
      <c r="F1312" s="132"/>
      <c r="G1312" s="132"/>
      <c r="H1312" s="132"/>
      <c r="I1312" s="132"/>
      <c r="J1312" s="132"/>
      <c r="K1312" s="132"/>
      <c r="L1312" s="132"/>
    </row>
    <row r="1313" spans="2:12" x14ac:dyDescent="0.25">
      <c r="B1313" s="132"/>
      <c r="C1313" s="132"/>
      <c r="D1313" s="245"/>
      <c r="E1313" s="132"/>
      <c r="F1313" s="132"/>
      <c r="G1313" s="132"/>
      <c r="H1313" s="132"/>
      <c r="I1313" s="132"/>
      <c r="J1313" s="132"/>
      <c r="K1313" s="132"/>
      <c r="L1313" s="132"/>
    </row>
    <row r="1314" spans="2:12" x14ac:dyDescent="0.25">
      <c r="B1314" s="132"/>
      <c r="C1314" s="132"/>
      <c r="D1314" s="245"/>
      <c r="E1314" s="132"/>
      <c r="F1314" s="132"/>
      <c r="G1314" s="132"/>
      <c r="H1314" s="132"/>
      <c r="I1314" s="132"/>
      <c r="J1314" s="132"/>
      <c r="K1314" s="132"/>
      <c r="L1314" s="132"/>
    </row>
    <row r="1315" spans="2:12" x14ac:dyDescent="0.25">
      <c r="B1315" s="132"/>
      <c r="C1315" s="132"/>
      <c r="D1315" s="245"/>
      <c r="E1315" s="132"/>
      <c r="F1315" s="132"/>
      <c r="G1315" s="132"/>
      <c r="H1315" s="132"/>
      <c r="I1315" s="132"/>
      <c r="J1315" s="132"/>
      <c r="K1315" s="132"/>
      <c r="L1315" s="132"/>
    </row>
    <row r="1316" spans="2:12" x14ac:dyDescent="0.25">
      <c r="B1316" s="132"/>
      <c r="C1316" s="132"/>
      <c r="D1316" s="245"/>
      <c r="E1316" s="132"/>
      <c r="F1316" s="132"/>
      <c r="G1316" s="132"/>
      <c r="H1316" s="132"/>
      <c r="I1316" s="132"/>
      <c r="J1316" s="132"/>
      <c r="K1316" s="132"/>
      <c r="L1316" s="132"/>
    </row>
    <row r="1317" spans="2:12" x14ac:dyDescent="0.25">
      <c r="B1317" s="132"/>
      <c r="C1317" s="132"/>
      <c r="D1317" s="245"/>
      <c r="E1317" s="132"/>
      <c r="F1317" s="132"/>
      <c r="G1317" s="132"/>
      <c r="H1317" s="132"/>
      <c r="I1317" s="132"/>
      <c r="J1317" s="132"/>
      <c r="K1317" s="132"/>
      <c r="L1317" s="132"/>
    </row>
    <row r="1318" spans="2:12" x14ac:dyDescent="0.25">
      <c r="B1318" s="132"/>
      <c r="C1318" s="132"/>
      <c r="D1318" s="245"/>
      <c r="E1318" s="132"/>
      <c r="F1318" s="132"/>
      <c r="G1318" s="132"/>
      <c r="H1318" s="132"/>
      <c r="I1318" s="132"/>
      <c r="J1318" s="132"/>
      <c r="K1318" s="132"/>
      <c r="L1318" s="132"/>
    </row>
    <row r="1319" spans="2:12" x14ac:dyDescent="0.25">
      <c r="B1319" s="132"/>
      <c r="C1319" s="132"/>
      <c r="D1319" s="245"/>
      <c r="E1319" s="132"/>
      <c r="F1319" s="132"/>
      <c r="G1319" s="132"/>
      <c r="H1319" s="132"/>
      <c r="I1319" s="132"/>
      <c r="J1319" s="132"/>
      <c r="K1319" s="132"/>
      <c r="L1319" s="132"/>
    </row>
    <row r="1320" spans="2:12" x14ac:dyDescent="0.25">
      <c r="B1320" s="132"/>
      <c r="C1320" s="132"/>
      <c r="D1320" s="245"/>
      <c r="E1320" s="132"/>
      <c r="F1320" s="132"/>
      <c r="G1320" s="132"/>
      <c r="H1320" s="132"/>
      <c r="I1320" s="132"/>
      <c r="J1320" s="132"/>
      <c r="K1320" s="132"/>
      <c r="L1320" s="132"/>
    </row>
    <row r="1321" spans="2:12" x14ac:dyDescent="0.25">
      <c r="B1321" s="132"/>
      <c r="C1321" s="132"/>
      <c r="D1321" s="245"/>
      <c r="E1321" s="132"/>
      <c r="F1321" s="132"/>
      <c r="G1321" s="132"/>
      <c r="H1321" s="132"/>
      <c r="I1321" s="132"/>
      <c r="J1321" s="132"/>
      <c r="K1321" s="132"/>
      <c r="L1321" s="132"/>
    </row>
    <row r="1322" spans="2:12" x14ac:dyDescent="0.25">
      <c r="B1322" s="132"/>
      <c r="C1322" s="132"/>
      <c r="D1322" s="245"/>
      <c r="E1322" s="132"/>
      <c r="F1322" s="132"/>
      <c r="G1322" s="132"/>
      <c r="H1322" s="132"/>
      <c r="I1322" s="132"/>
      <c r="J1322" s="132"/>
      <c r="K1322" s="132"/>
      <c r="L1322" s="132"/>
    </row>
    <row r="1323" spans="2:12" x14ac:dyDescent="0.25">
      <c r="B1323" s="132"/>
      <c r="C1323" s="132"/>
      <c r="D1323" s="245"/>
      <c r="E1323" s="132"/>
      <c r="F1323" s="132"/>
      <c r="G1323" s="132"/>
      <c r="H1323" s="132"/>
      <c r="I1323" s="132"/>
      <c r="J1323" s="132"/>
      <c r="K1323" s="132"/>
      <c r="L1323" s="132"/>
    </row>
    <row r="1324" spans="2:12" x14ac:dyDescent="0.25">
      <c r="B1324" s="132"/>
      <c r="C1324" s="132"/>
      <c r="D1324" s="245"/>
      <c r="E1324" s="132"/>
      <c r="F1324" s="132"/>
      <c r="G1324" s="132"/>
      <c r="H1324" s="132"/>
      <c r="I1324" s="132"/>
      <c r="J1324" s="132"/>
      <c r="K1324" s="132"/>
      <c r="L1324" s="132"/>
    </row>
    <row r="1325" spans="2:12" x14ac:dyDescent="0.25">
      <c r="B1325" s="132"/>
      <c r="C1325" s="132"/>
      <c r="D1325" s="245"/>
      <c r="E1325" s="132"/>
      <c r="F1325" s="132"/>
      <c r="G1325" s="132"/>
      <c r="H1325" s="132"/>
      <c r="I1325" s="132"/>
      <c r="J1325" s="132"/>
      <c r="K1325" s="132"/>
      <c r="L1325" s="132"/>
    </row>
    <row r="1326" spans="2:12" x14ac:dyDescent="0.25">
      <c r="B1326" s="132"/>
      <c r="C1326" s="132"/>
      <c r="D1326" s="245"/>
      <c r="E1326" s="132"/>
      <c r="F1326" s="132"/>
      <c r="G1326" s="132"/>
      <c r="H1326" s="132"/>
      <c r="I1326" s="132"/>
      <c r="J1326" s="132"/>
      <c r="K1326" s="132"/>
      <c r="L1326" s="132"/>
    </row>
    <row r="1327" spans="2:12" x14ac:dyDescent="0.25">
      <c r="B1327" s="132"/>
      <c r="C1327" s="132"/>
      <c r="D1327" s="245"/>
      <c r="E1327" s="132"/>
      <c r="F1327" s="132"/>
      <c r="G1327" s="132"/>
      <c r="H1327" s="132"/>
      <c r="I1327" s="132"/>
      <c r="J1327" s="132"/>
      <c r="K1327" s="132"/>
      <c r="L1327" s="132"/>
    </row>
    <row r="1328" spans="2:12" x14ac:dyDescent="0.25">
      <c r="B1328" s="132"/>
      <c r="C1328" s="132"/>
      <c r="D1328" s="245"/>
      <c r="E1328" s="132"/>
      <c r="F1328" s="132"/>
      <c r="G1328" s="132"/>
      <c r="H1328" s="132"/>
      <c r="I1328" s="132"/>
      <c r="J1328" s="132"/>
      <c r="K1328" s="132"/>
      <c r="L1328" s="132"/>
    </row>
    <row r="1329" spans="2:12" x14ac:dyDescent="0.25">
      <c r="B1329" s="132"/>
      <c r="C1329" s="132"/>
      <c r="D1329" s="245"/>
      <c r="E1329" s="132"/>
      <c r="F1329" s="132"/>
      <c r="G1329" s="132"/>
      <c r="H1329" s="132"/>
      <c r="I1329" s="132"/>
      <c r="J1329" s="132"/>
      <c r="K1329" s="132"/>
      <c r="L1329" s="132"/>
    </row>
    <row r="1330" spans="2:12" x14ac:dyDescent="0.25">
      <c r="B1330" s="132"/>
      <c r="C1330" s="132"/>
      <c r="D1330" s="245"/>
      <c r="E1330" s="132"/>
      <c r="F1330" s="132"/>
      <c r="G1330" s="132"/>
      <c r="H1330" s="132"/>
      <c r="I1330" s="132"/>
      <c r="J1330" s="132"/>
      <c r="K1330" s="132"/>
      <c r="L1330" s="132"/>
    </row>
    <row r="1331" spans="2:12" x14ac:dyDescent="0.25">
      <c r="B1331" s="132"/>
      <c r="C1331" s="132"/>
      <c r="D1331" s="245"/>
      <c r="E1331" s="132"/>
      <c r="F1331" s="132"/>
      <c r="G1331" s="132"/>
      <c r="H1331" s="132"/>
      <c r="I1331" s="132"/>
      <c r="J1331" s="132"/>
      <c r="K1331" s="132"/>
      <c r="L1331" s="132"/>
    </row>
    <row r="1332" spans="2:12" x14ac:dyDescent="0.25">
      <c r="B1332" s="132"/>
      <c r="C1332" s="132"/>
      <c r="D1332" s="245"/>
      <c r="E1332" s="132"/>
      <c r="F1332" s="132"/>
      <c r="G1332" s="132"/>
      <c r="H1332" s="132"/>
      <c r="I1332" s="132"/>
      <c r="J1332" s="132"/>
      <c r="K1332" s="132"/>
      <c r="L1332" s="132"/>
    </row>
    <row r="1333" spans="2:12" x14ac:dyDescent="0.25">
      <c r="B1333" s="132"/>
      <c r="C1333" s="132"/>
      <c r="D1333" s="245"/>
      <c r="E1333" s="132"/>
      <c r="F1333" s="132"/>
      <c r="G1333" s="132"/>
      <c r="H1333" s="132"/>
      <c r="I1333" s="132"/>
      <c r="J1333" s="132"/>
      <c r="K1333" s="132"/>
      <c r="L1333" s="132"/>
    </row>
    <row r="1334" spans="2:12" x14ac:dyDescent="0.25">
      <c r="B1334" s="132"/>
      <c r="C1334" s="132"/>
      <c r="D1334" s="245"/>
      <c r="E1334" s="132"/>
      <c r="F1334" s="132"/>
      <c r="G1334" s="132"/>
      <c r="H1334" s="132"/>
      <c r="I1334" s="132"/>
      <c r="J1334" s="132"/>
      <c r="K1334" s="132"/>
      <c r="L1334" s="132"/>
    </row>
    <row r="1335" spans="2:12" x14ac:dyDescent="0.25">
      <c r="B1335" s="132"/>
      <c r="C1335" s="132"/>
      <c r="D1335" s="245"/>
      <c r="E1335" s="132"/>
      <c r="F1335" s="132"/>
      <c r="G1335" s="132"/>
      <c r="H1335" s="132"/>
      <c r="I1335" s="132"/>
      <c r="J1335" s="132"/>
      <c r="K1335" s="132"/>
      <c r="L1335" s="132"/>
    </row>
    <row r="1336" spans="2:12" x14ac:dyDescent="0.25">
      <c r="B1336" s="132"/>
      <c r="C1336" s="132"/>
      <c r="D1336" s="245"/>
      <c r="E1336" s="132"/>
      <c r="F1336" s="132"/>
      <c r="G1336" s="132"/>
      <c r="H1336" s="132"/>
      <c r="I1336" s="132"/>
      <c r="J1336" s="132"/>
      <c r="K1336" s="132"/>
      <c r="L1336" s="132"/>
    </row>
    <row r="1337" spans="2:12" x14ac:dyDescent="0.25">
      <c r="B1337" s="132"/>
      <c r="C1337" s="132"/>
      <c r="D1337" s="245"/>
      <c r="E1337" s="132"/>
      <c r="F1337" s="132"/>
      <c r="G1337" s="132"/>
      <c r="H1337" s="132"/>
      <c r="I1337" s="132"/>
      <c r="J1337" s="132"/>
      <c r="K1337" s="132"/>
      <c r="L1337" s="132"/>
    </row>
    <row r="1338" spans="2:12" x14ac:dyDescent="0.25">
      <c r="B1338" s="132"/>
      <c r="C1338" s="132"/>
      <c r="D1338" s="245"/>
      <c r="E1338" s="132"/>
      <c r="F1338" s="132"/>
      <c r="G1338" s="132"/>
      <c r="H1338" s="132"/>
      <c r="I1338" s="132"/>
      <c r="J1338" s="132"/>
      <c r="K1338" s="132"/>
      <c r="L1338" s="132"/>
    </row>
    <row r="1339" spans="2:12" x14ac:dyDescent="0.25">
      <c r="B1339" s="132"/>
      <c r="C1339" s="132"/>
      <c r="D1339" s="245"/>
      <c r="E1339" s="132"/>
      <c r="F1339" s="132"/>
      <c r="G1339" s="132"/>
      <c r="H1339" s="132"/>
      <c r="I1339" s="132"/>
      <c r="J1339" s="132"/>
      <c r="K1339" s="132"/>
      <c r="L1339" s="132"/>
    </row>
    <row r="1340" spans="2:12" x14ac:dyDescent="0.25">
      <c r="B1340" s="132"/>
      <c r="C1340" s="132"/>
      <c r="D1340" s="245"/>
      <c r="E1340" s="132"/>
      <c r="F1340" s="132"/>
      <c r="G1340" s="132"/>
      <c r="H1340" s="132"/>
      <c r="I1340" s="132"/>
      <c r="J1340" s="132"/>
      <c r="K1340" s="132"/>
      <c r="L1340" s="132"/>
    </row>
    <row r="1341" spans="2:12" x14ac:dyDescent="0.25">
      <c r="B1341" s="132"/>
      <c r="C1341" s="132"/>
      <c r="D1341" s="245"/>
      <c r="E1341" s="132"/>
      <c r="F1341" s="132"/>
      <c r="G1341" s="132"/>
      <c r="H1341" s="132"/>
      <c r="I1341" s="132"/>
      <c r="J1341" s="132"/>
      <c r="K1341" s="132"/>
      <c r="L1341" s="132"/>
    </row>
    <row r="1342" spans="2:12" x14ac:dyDescent="0.25">
      <c r="B1342" s="132"/>
      <c r="C1342" s="132"/>
      <c r="D1342" s="245"/>
      <c r="E1342" s="132"/>
      <c r="F1342" s="132"/>
      <c r="G1342" s="132"/>
      <c r="H1342" s="132"/>
      <c r="I1342" s="132"/>
      <c r="J1342" s="132"/>
      <c r="K1342" s="132"/>
      <c r="L1342" s="132"/>
    </row>
    <row r="1343" spans="2:12" x14ac:dyDescent="0.25">
      <c r="B1343" s="132"/>
      <c r="C1343" s="132"/>
      <c r="D1343" s="245"/>
      <c r="E1343" s="132"/>
      <c r="F1343" s="132"/>
      <c r="G1343" s="132"/>
      <c r="H1343" s="132"/>
      <c r="I1343" s="132"/>
      <c r="J1343" s="132"/>
      <c r="K1343" s="132"/>
      <c r="L1343" s="132"/>
    </row>
    <row r="1344" spans="2:12" x14ac:dyDescent="0.25">
      <c r="B1344" s="132"/>
      <c r="C1344" s="132"/>
      <c r="D1344" s="245"/>
      <c r="E1344" s="132"/>
      <c r="F1344" s="132"/>
      <c r="G1344" s="132"/>
      <c r="H1344" s="132"/>
      <c r="I1344" s="132"/>
      <c r="J1344" s="132"/>
      <c r="K1344" s="132"/>
      <c r="L1344" s="132"/>
    </row>
    <row r="1345" spans="2:12" x14ac:dyDescent="0.25">
      <c r="B1345" s="132"/>
      <c r="C1345" s="132"/>
      <c r="D1345" s="245"/>
      <c r="E1345" s="132"/>
      <c r="F1345" s="132"/>
      <c r="G1345" s="132"/>
      <c r="H1345" s="132"/>
      <c r="I1345" s="132"/>
      <c r="J1345" s="132"/>
      <c r="K1345" s="132"/>
      <c r="L1345" s="132"/>
    </row>
    <row r="1346" spans="2:12" x14ac:dyDescent="0.25">
      <c r="B1346" s="132"/>
      <c r="C1346" s="132"/>
      <c r="D1346" s="245"/>
      <c r="E1346" s="132"/>
      <c r="F1346" s="132"/>
      <c r="G1346" s="132"/>
      <c r="H1346" s="132"/>
      <c r="I1346" s="132"/>
      <c r="J1346" s="132"/>
      <c r="K1346" s="132"/>
      <c r="L1346" s="132"/>
    </row>
    <row r="1347" spans="2:12" x14ac:dyDescent="0.25">
      <c r="B1347" s="132"/>
      <c r="C1347" s="132"/>
      <c r="D1347" s="245"/>
      <c r="E1347" s="132"/>
      <c r="F1347" s="132"/>
      <c r="G1347" s="132"/>
      <c r="H1347" s="132"/>
      <c r="I1347" s="132"/>
      <c r="J1347" s="132"/>
      <c r="K1347" s="132"/>
      <c r="L1347" s="132"/>
    </row>
    <row r="1348" spans="2:12" x14ac:dyDescent="0.25">
      <c r="B1348" s="132"/>
      <c r="C1348" s="132"/>
      <c r="D1348" s="245"/>
      <c r="E1348" s="132"/>
      <c r="F1348" s="132"/>
      <c r="G1348" s="132"/>
      <c r="H1348" s="132"/>
      <c r="I1348" s="132"/>
      <c r="J1348" s="132"/>
      <c r="K1348" s="132"/>
      <c r="L1348" s="132"/>
    </row>
    <row r="1349" spans="2:12" x14ac:dyDescent="0.25">
      <c r="B1349" s="132"/>
      <c r="C1349" s="132"/>
      <c r="D1349" s="245"/>
      <c r="E1349" s="132"/>
      <c r="F1349" s="132"/>
      <c r="G1349" s="132"/>
      <c r="H1349" s="132"/>
      <c r="I1349" s="132"/>
      <c r="J1349" s="132"/>
      <c r="K1349" s="132"/>
      <c r="L1349" s="132"/>
    </row>
    <row r="1350" spans="2:12" x14ac:dyDescent="0.25">
      <c r="B1350" s="132"/>
      <c r="C1350" s="132"/>
      <c r="D1350" s="245"/>
      <c r="E1350" s="132"/>
      <c r="F1350" s="132"/>
      <c r="G1350" s="132"/>
      <c r="H1350" s="132"/>
      <c r="I1350" s="132"/>
      <c r="J1350" s="132"/>
      <c r="K1350" s="132"/>
      <c r="L1350" s="132"/>
    </row>
    <row r="1351" spans="2:12" x14ac:dyDescent="0.25">
      <c r="B1351" s="132"/>
      <c r="C1351" s="132"/>
      <c r="D1351" s="245"/>
      <c r="E1351" s="132"/>
      <c r="F1351" s="132"/>
      <c r="G1351" s="132"/>
      <c r="H1351" s="132"/>
      <c r="I1351" s="132"/>
      <c r="J1351" s="132"/>
      <c r="K1351" s="132"/>
      <c r="L1351" s="132"/>
    </row>
    <row r="1352" spans="2:12" x14ac:dyDescent="0.25">
      <c r="B1352" s="132"/>
      <c r="C1352" s="132"/>
      <c r="D1352" s="245"/>
      <c r="E1352" s="132"/>
      <c r="F1352" s="132"/>
      <c r="G1352" s="132"/>
      <c r="H1352" s="132"/>
      <c r="I1352" s="132"/>
      <c r="J1352" s="132"/>
      <c r="K1352" s="132"/>
      <c r="L1352" s="132"/>
    </row>
    <row r="1353" spans="2:12" x14ac:dyDescent="0.25">
      <c r="B1353" s="132"/>
      <c r="C1353" s="132"/>
      <c r="D1353" s="245"/>
      <c r="E1353" s="132"/>
      <c r="F1353" s="132"/>
      <c r="G1353" s="132"/>
      <c r="H1353" s="132"/>
      <c r="I1353" s="132"/>
      <c r="J1353" s="132"/>
      <c r="K1353" s="132"/>
      <c r="L1353" s="132"/>
    </row>
    <row r="1354" spans="2:12" x14ac:dyDescent="0.25">
      <c r="B1354" s="132"/>
      <c r="C1354" s="132"/>
      <c r="D1354" s="245"/>
      <c r="E1354" s="132"/>
      <c r="F1354" s="132"/>
      <c r="G1354" s="132"/>
      <c r="H1354" s="132"/>
      <c r="I1354" s="132"/>
      <c r="J1354" s="132"/>
      <c r="K1354" s="132"/>
      <c r="L1354" s="132"/>
    </row>
    <row r="1355" spans="2:12" x14ac:dyDescent="0.25">
      <c r="B1355" s="132"/>
      <c r="C1355" s="132"/>
      <c r="D1355" s="245"/>
      <c r="E1355" s="132"/>
      <c r="F1355" s="132"/>
      <c r="G1355" s="132"/>
      <c r="H1355" s="132"/>
      <c r="I1355" s="132"/>
      <c r="J1355" s="132"/>
      <c r="K1355" s="132"/>
      <c r="L1355" s="132"/>
    </row>
    <row r="1356" spans="2:12" x14ac:dyDescent="0.25">
      <c r="B1356" s="132"/>
      <c r="C1356" s="132"/>
      <c r="D1356" s="245"/>
      <c r="E1356" s="132"/>
      <c r="F1356" s="132"/>
      <c r="G1356" s="132"/>
      <c r="H1356" s="132"/>
      <c r="I1356" s="132"/>
      <c r="J1356" s="132"/>
      <c r="K1356" s="132"/>
      <c r="L1356" s="132"/>
    </row>
    <row r="1357" spans="2:12" x14ac:dyDescent="0.25">
      <c r="B1357" s="132"/>
      <c r="C1357" s="132"/>
      <c r="D1357" s="245"/>
      <c r="E1357" s="132"/>
      <c r="F1357" s="132"/>
      <c r="G1357" s="132"/>
      <c r="H1357" s="132"/>
      <c r="I1357" s="132"/>
      <c r="J1357" s="132"/>
      <c r="K1357" s="132"/>
      <c r="L1357" s="132"/>
    </row>
    <row r="1358" spans="2:12" x14ac:dyDescent="0.25">
      <c r="B1358" s="132"/>
      <c r="C1358" s="132"/>
      <c r="D1358" s="245"/>
      <c r="E1358" s="132"/>
      <c r="F1358" s="132"/>
      <c r="G1358" s="132"/>
      <c r="H1358" s="132"/>
      <c r="I1358" s="132"/>
      <c r="J1358" s="132"/>
      <c r="K1358" s="132"/>
      <c r="L1358" s="132"/>
    </row>
    <row r="1359" spans="2:12" x14ac:dyDescent="0.25">
      <c r="B1359" s="132"/>
      <c r="C1359" s="132"/>
      <c r="D1359" s="245"/>
      <c r="E1359" s="132"/>
      <c r="F1359" s="132"/>
      <c r="G1359" s="132"/>
      <c r="H1359" s="132"/>
      <c r="I1359" s="132"/>
      <c r="J1359" s="132"/>
      <c r="K1359" s="132"/>
      <c r="L1359" s="132"/>
    </row>
    <row r="1360" spans="2:12" x14ac:dyDescent="0.25">
      <c r="B1360" s="132"/>
      <c r="C1360" s="132"/>
      <c r="D1360" s="245"/>
      <c r="E1360" s="132"/>
      <c r="F1360" s="132"/>
      <c r="G1360" s="132"/>
      <c r="H1360" s="132"/>
      <c r="I1360" s="132"/>
      <c r="J1360" s="132"/>
      <c r="K1360" s="132"/>
      <c r="L1360" s="132"/>
    </row>
    <row r="1361" spans="2:12" x14ac:dyDescent="0.25">
      <c r="B1361" s="132"/>
      <c r="C1361" s="132"/>
      <c r="D1361" s="245"/>
      <c r="E1361" s="132"/>
      <c r="F1361" s="132"/>
      <c r="G1361" s="132"/>
      <c r="H1361" s="132"/>
      <c r="I1361" s="132"/>
      <c r="J1361" s="132"/>
      <c r="K1361" s="132"/>
      <c r="L1361" s="132"/>
    </row>
    <row r="1362" spans="2:12" x14ac:dyDescent="0.25">
      <c r="B1362" s="132"/>
      <c r="C1362" s="132"/>
      <c r="D1362" s="245"/>
      <c r="E1362" s="132"/>
      <c r="F1362" s="132"/>
      <c r="G1362" s="132"/>
      <c r="H1362" s="132"/>
      <c r="I1362" s="132"/>
      <c r="J1362" s="132"/>
      <c r="K1362" s="132"/>
      <c r="L1362" s="132"/>
    </row>
    <row r="1363" spans="2:12" x14ac:dyDescent="0.25">
      <c r="B1363" s="132"/>
      <c r="C1363" s="132"/>
      <c r="D1363" s="245"/>
      <c r="E1363" s="132"/>
      <c r="F1363" s="132"/>
      <c r="G1363" s="132"/>
      <c r="H1363" s="132"/>
      <c r="I1363" s="132"/>
      <c r="J1363" s="132"/>
      <c r="K1363" s="132"/>
      <c r="L1363" s="132"/>
    </row>
    <row r="1364" spans="2:12" x14ac:dyDescent="0.25">
      <c r="B1364" s="132"/>
      <c r="C1364" s="132"/>
      <c r="D1364" s="245"/>
      <c r="E1364" s="132"/>
      <c r="F1364" s="132"/>
      <c r="G1364" s="132"/>
      <c r="H1364" s="132"/>
      <c r="I1364" s="132"/>
      <c r="J1364" s="132"/>
      <c r="K1364" s="132"/>
      <c r="L1364" s="132"/>
    </row>
    <row r="1365" spans="2:12" x14ac:dyDescent="0.25">
      <c r="B1365" s="132"/>
      <c r="C1365" s="132"/>
      <c r="D1365" s="245"/>
      <c r="E1365" s="132"/>
      <c r="F1365" s="132"/>
      <c r="G1365" s="132"/>
      <c r="H1365" s="132"/>
      <c r="I1365" s="132"/>
      <c r="J1365" s="132"/>
      <c r="K1365" s="132"/>
      <c r="L1365" s="132"/>
    </row>
    <row r="1366" spans="2:12" x14ac:dyDescent="0.25">
      <c r="B1366" s="132"/>
      <c r="C1366" s="132"/>
      <c r="D1366" s="245"/>
      <c r="E1366" s="132"/>
      <c r="F1366" s="132"/>
      <c r="G1366" s="132"/>
      <c r="H1366" s="132"/>
      <c r="I1366" s="132"/>
      <c r="J1366" s="132"/>
      <c r="K1366" s="132"/>
      <c r="L1366" s="132"/>
    </row>
    <row r="1367" spans="2:12" x14ac:dyDescent="0.25">
      <c r="B1367" s="132"/>
      <c r="C1367" s="132"/>
      <c r="D1367" s="245"/>
      <c r="E1367" s="132"/>
      <c r="F1367" s="132"/>
      <c r="G1367" s="132"/>
      <c r="H1367" s="132"/>
      <c r="I1367" s="132"/>
      <c r="J1367" s="132"/>
      <c r="K1367" s="132"/>
      <c r="L1367" s="132"/>
    </row>
    <row r="1368" spans="2:12" x14ac:dyDescent="0.25">
      <c r="B1368" s="132"/>
      <c r="C1368" s="132"/>
      <c r="D1368" s="245"/>
      <c r="E1368" s="132"/>
      <c r="F1368" s="132"/>
      <c r="G1368" s="132"/>
      <c r="H1368" s="132"/>
      <c r="I1368" s="132"/>
      <c r="J1368" s="132"/>
      <c r="K1368" s="132"/>
      <c r="L1368" s="132"/>
    </row>
    <row r="1369" spans="2:12" x14ac:dyDescent="0.25">
      <c r="B1369" s="132"/>
      <c r="C1369" s="132"/>
      <c r="D1369" s="245"/>
      <c r="E1369" s="132"/>
      <c r="F1369" s="132"/>
      <c r="G1369" s="132"/>
      <c r="H1369" s="132"/>
      <c r="I1369" s="132"/>
      <c r="J1369" s="132"/>
      <c r="K1369" s="132"/>
      <c r="L1369" s="132"/>
    </row>
    <row r="1370" spans="2:12" x14ac:dyDescent="0.25">
      <c r="B1370" s="132"/>
      <c r="C1370" s="132"/>
      <c r="D1370" s="245"/>
      <c r="E1370" s="132"/>
      <c r="F1370" s="132"/>
      <c r="G1370" s="132"/>
      <c r="H1370" s="132"/>
      <c r="I1370" s="132"/>
      <c r="J1370" s="132"/>
      <c r="K1370" s="132"/>
      <c r="L1370" s="132"/>
    </row>
    <row r="1371" spans="2:12" x14ac:dyDescent="0.25">
      <c r="B1371" s="132"/>
      <c r="C1371" s="132"/>
      <c r="D1371" s="245"/>
      <c r="E1371" s="132"/>
      <c r="F1371" s="132"/>
      <c r="G1371" s="132"/>
      <c r="H1371" s="132"/>
      <c r="I1371" s="132"/>
      <c r="J1371" s="132"/>
      <c r="K1371" s="132"/>
      <c r="L1371" s="132"/>
    </row>
    <row r="1372" spans="2:12" x14ac:dyDescent="0.25">
      <c r="B1372" s="132"/>
      <c r="C1372" s="132"/>
      <c r="D1372" s="245"/>
      <c r="E1372" s="132"/>
      <c r="F1372" s="132"/>
      <c r="G1372" s="132"/>
      <c r="H1372" s="132"/>
      <c r="I1372" s="132"/>
      <c r="J1372" s="132"/>
      <c r="K1372" s="132"/>
      <c r="L1372" s="132"/>
    </row>
    <row r="1373" spans="2:12" x14ac:dyDescent="0.25">
      <c r="B1373" s="132"/>
      <c r="C1373" s="132"/>
      <c r="D1373" s="245"/>
      <c r="E1373" s="132"/>
      <c r="F1373" s="132"/>
      <c r="G1373" s="132"/>
      <c r="H1373" s="132"/>
      <c r="I1373" s="132"/>
      <c r="J1373" s="132"/>
      <c r="K1373" s="132"/>
      <c r="L1373" s="132"/>
    </row>
    <row r="1374" spans="2:12" x14ac:dyDescent="0.25">
      <c r="B1374" s="132"/>
      <c r="C1374" s="132"/>
      <c r="D1374" s="245"/>
      <c r="E1374" s="132"/>
      <c r="F1374" s="132"/>
      <c r="G1374" s="132"/>
      <c r="H1374" s="132"/>
      <c r="I1374" s="132"/>
      <c r="J1374" s="132"/>
      <c r="K1374" s="132"/>
      <c r="L1374" s="132"/>
    </row>
    <row r="1375" spans="2:12" x14ac:dyDescent="0.25">
      <c r="B1375" s="132"/>
      <c r="C1375" s="132"/>
      <c r="D1375" s="245"/>
      <c r="E1375" s="132"/>
      <c r="F1375" s="132"/>
      <c r="G1375" s="132"/>
      <c r="H1375" s="132"/>
      <c r="I1375" s="132"/>
      <c r="J1375" s="132"/>
      <c r="K1375" s="132"/>
      <c r="L1375" s="132"/>
    </row>
    <row r="1376" spans="2:12" x14ac:dyDescent="0.25">
      <c r="B1376" s="132"/>
      <c r="C1376" s="132"/>
      <c r="D1376" s="245"/>
      <c r="E1376" s="132"/>
      <c r="F1376" s="132"/>
      <c r="G1376" s="132"/>
      <c r="H1376" s="132"/>
      <c r="I1376" s="132"/>
      <c r="J1376" s="132"/>
      <c r="K1376" s="132"/>
      <c r="L1376" s="132"/>
    </row>
    <row r="1377" spans="2:12" x14ac:dyDescent="0.25">
      <c r="B1377" s="132"/>
      <c r="C1377" s="132"/>
      <c r="D1377" s="245"/>
      <c r="E1377" s="132"/>
      <c r="F1377" s="132"/>
      <c r="G1377" s="132"/>
      <c r="H1377" s="132"/>
      <c r="I1377" s="132"/>
      <c r="J1377" s="132"/>
      <c r="K1377" s="132"/>
      <c r="L1377" s="132"/>
    </row>
    <row r="1378" spans="2:12" x14ac:dyDescent="0.25">
      <c r="B1378" s="132"/>
      <c r="C1378" s="132"/>
      <c r="D1378" s="245"/>
      <c r="E1378" s="132"/>
      <c r="F1378" s="132"/>
      <c r="G1378" s="132"/>
      <c r="H1378" s="132"/>
      <c r="I1378" s="132"/>
      <c r="J1378" s="132"/>
      <c r="K1378" s="132"/>
      <c r="L1378" s="132"/>
    </row>
    <row r="1379" spans="2:12" x14ac:dyDescent="0.25">
      <c r="B1379" s="132"/>
      <c r="C1379" s="132"/>
      <c r="D1379" s="245"/>
      <c r="E1379" s="132"/>
      <c r="F1379" s="132"/>
      <c r="G1379" s="132"/>
      <c r="H1379" s="132"/>
      <c r="I1379" s="132"/>
      <c r="J1379" s="132"/>
      <c r="K1379" s="132"/>
      <c r="L1379" s="132"/>
    </row>
    <row r="1380" spans="2:12" x14ac:dyDescent="0.25">
      <c r="B1380" s="132"/>
      <c r="C1380" s="132"/>
      <c r="D1380" s="245"/>
      <c r="E1380" s="132"/>
      <c r="F1380" s="132"/>
      <c r="G1380" s="132"/>
      <c r="H1380" s="132"/>
      <c r="I1380" s="132"/>
      <c r="J1380" s="132"/>
      <c r="K1380" s="132"/>
      <c r="L1380" s="132"/>
    </row>
    <row r="1381" spans="2:12" x14ac:dyDescent="0.25">
      <c r="B1381" s="132"/>
      <c r="C1381" s="132"/>
      <c r="D1381" s="245"/>
      <c r="E1381" s="132"/>
      <c r="F1381" s="132"/>
      <c r="G1381" s="132"/>
      <c r="H1381" s="132"/>
      <c r="I1381" s="132"/>
      <c r="J1381" s="132"/>
      <c r="K1381" s="132"/>
      <c r="L1381" s="132"/>
    </row>
    <row r="1382" spans="2:12" x14ac:dyDescent="0.25">
      <c r="B1382" s="132"/>
      <c r="C1382" s="132"/>
      <c r="D1382" s="245"/>
      <c r="E1382" s="132"/>
      <c r="F1382" s="132"/>
      <c r="G1382" s="132"/>
      <c r="H1382" s="132"/>
      <c r="I1382" s="132"/>
      <c r="J1382" s="132"/>
      <c r="K1382" s="132"/>
      <c r="L1382" s="132"/>
    </row>
    <row r="1383" spans="2:12" x14ac:dyDescent="0.25">
      <c r="B1383" s="132"/>
      <c r="C1383" s="132"/>
      <c r="D1383" s="245"/>
      <c r="E1383" s="132"/>
      <c r="F1383" s="132"/>
      <c r="G1383" s="132"/>
      <c r="H1383" s="132"/>
      <c r="I1383" s="132"/>
      <c r="J1383" s="132"/>
      <c r="K1383" s="132"/>
      <c r="L1383" s="132"/>
    </row>
    <row r="1384" spans="2:12" x14ac:dyDescent="0.25">
      <c r="B1384" s="132"/>
      <c r="C1384" s="132"/>
      <c r="D1384" s="245"/>
      <c r="E1384" s="132"/>
      <c r="F1384" s="132"/>
      <c r="G1384" s="132"/>
      <c r="H1384" s="132"/>
      <c r="I1384" s="132"/>
      <c r="J1384" s="132"/>
      <c r="K1384" s="132"/>
      <c r="L1384" s="132"/>
    </row>
    <row r="1385" spans="2:12" x14ac:dyDescent="0.25">
      <c r="B1385" s="132"/>
      <c r="C1385" s="132"/>
      <c r="D1385" s="245"/>
      <c r="E1385" s="132"/>
      <c r="F1385" s="132"/>
      <c r="G1385" s="132"/>
      <c r="H1385" s="132"/>
      <c r="I1385" s="132"/>
      <c r="J1385" s="132"/>
      <c r="K1385" s="132"/>
      <c r="L1385" s="132"/>
    </row>
    <row r="1386" spans="2:12" x14ac:dyDescent="0.25">
      <c r="B1386" s="132"/>
      <c r="C1386" s="132"/>
      <c r="D1386" s="245"/>
      <c r="E1386" s="132"/>
      <c r="F1386" s="132"/>
      <c r="G1386" s="132"/>
      <c r="H1386" s="132"/>
      <c r="I1386" s="132"/>
      <c r="J1386" s="132"/>
      <c r="K1386" s="132"/>
      <c r="L1386" s="132"/>
    </row>
    <row r="1387" spans="2:12" x14ac:dyDescent="0.25">
      <c r="B1387" s="132"/>
      <c r="C1387" s="132"/>
      <c r="D1387" s="245"/>
      <c r="E1387" s="132"/>
      <c r="F1387" s="132"/>
      <c r="G1387" s="132"/>
      <c r="H1387" s="132"/>
      <c r="I1387" s="132"/>
      <c r="J1387" s="132"/>
      <c r="K1387" s="132"/>
      <c r="L1387" s="132"/>
    </row>
    <row r="1388" spans="2:12" x14ac:dyDescent="0.25">
      <c r="B1388" s="132"/>
      <c r="C1388" s="132"/>
      <c r="D1388" s="245"/>
      <c r="E1388" s="132"/>
      <c r="F1388" s="132"/>
      <c r="G1388" s="132"/>
      <c r="H1388" s="132"/>
      <c r="I1388" s="132"/>
      <c r="J1388" s="132"/>
      <c r="K1388" s="132"/>
      <c r="L1388" s="132"/>
    </row>
    <row r="1389" spans="2:12" x14ac:dyDescent="0.25">
      <c r="B1389" s="132"/>
      <c r="C1389" s="132"/>
      <c r="D1389" s="245"/>
      <c r="E1389" s="132"/>
      <c r="F1389" s="132"/>
      <c r="G1389" s="132"/>
      <c r="H1389" s="132"/>
      <c r="I1389" s="132"/>
      <c r="J1389" s="132"/>
      <c r="K1389" s="132"/>
      <c r="L1389" s="132"/>
    </row>
    <row r="1390" spans="2:12" x14ac:dyDescent="0.25">
      <c r="B1390" s="132"/>
      <c r="C1390" s="132"/>
      <c r="D1390" s="245"/>
      <c r="E1390" s="132"/>
      <c r="F1390" s="132"/>
      <c r="G1390" s="132"/>
      <c r="H1390" s="132"/>
      <c r="I1390" s="132"/>
      <c r="J1390" s="132"/>
      <c r="K1390" s="132"/>
      <c r="L1390" s="132"/>
    </row>
    <row r="1391" spans="2:12" x14ac:dyDescent="0.25">
      <c r="B1391" s="132"/>
      <c r="C1391" s="132"/>
      <c r="D1391" s="245"/>
      <c r="E1391" s="132"/>
      <c r="F1391" s="132"/>
      <c r="G1391" s="132"/>
      <c r="H1391" s="132"/>
      <c r="I1391" s="132"/>
      <c r="J1391" s="132"/>
      <c r="K1391" s="132"/>
      <c r="L1391" s="132"/>
    </row>
    <row r="1392" spans="2:12" x14ac:dyDescent="0.25">
      <c r="B1392" s="132"/>
      <c r="C1392" s="132"/>
      <c r="D1392" s="245"/>
      <c r="E1392" s="132"/>
      <c r="F1392" s="132"/>
      <c r="G1392" s="132"/>
      <c r="H1392" s="132"/>
      <c r="I1392" s="132"/>
      <c r="J1392" s="132"/>
      <c r="K1392" s="132"/>
      <c r="L1392" s="132"/>
    </row>
    <row r="1393" spans="2:12" x14ac:dyDescent="0.25">
      <c r="B1393" s="132"/>
      <c r="C1393" s="132"/>
      <c r="D1393" s="245"/>
      <c r="E1393" s="132"/>
      <c r="F1393" s="132"/>
      <c r="G1393" s="132"/>
      <c r="H1393" s="132"/>
      <c r="I1393" s="132"/>
      <c r="J1393" s="132"/>
      <c r="K1393" s="132"/>
      <c r="L1393" s="132"/>
    </row>
    <row r="1394" spans="2:12" x14ac:dyDescent="0.25">
      <c r="B1394" s="132"/>
      <c r="C1394" s="132"/>
      <c r="D1394" s="245"/>
      <c r="E1394" s="132"/>
      <c r="F1394" s="132"/>
      <c r="G1394" s="132"/>
      <c r="H1394" s="132"/>
      <c r="I1394" s="132"/>
      <c r="J1394" s="132"/>
      <c r="K1394" s="132"/>
      <c r="L1394" s="132"/>
    </row>
    <row r="1395" spans="2:12" x14ac:dyDescent="0.25">
      <c r="B1395" s="132"/>
      <c r="C1395" s="132"/>
      <c r="D1395" s="245"/>
      <c r="E1395" s="132"/>
      <c r="F1395" s="132"/>
      <c r="G1395" s="132"/>
      <c r="H1395" s="132"/>
      <c r="I1395" s="132"/>
      <c r="J1395" s="132"/>
      <c r="K1395" s="132"/>
      <c r="L1395" s="132"/>
    </row>
    <row r="1396" spans="2:12" x14ac:dyDescent="0.25">
      <c r="B1396" s="132"/>
      <c r="C1396" s="132"/>
      <c r="D1396" s="245"/>
      <c r="E1396" s="132"/>
      <c r="F1396" s="132"/>
      <c r="G1396" s="132"/>
      <c r="H1396" s="132"/>
      <c r="I1396" s="132"/>
      <c r="J1396" s="132"/>
      <c r="K1396" s="132"/>
      <c r="L1396" s="132"/>
    </row>
    <row r="1397" spans="2:12" x14ac:dyDescent="0.25">
      <c r="B1397" s="132"/>
      <c r="C1397" s="132"/>
      <c r="D1397" s="245"/>
      <c r="E1397" s="132"/>
      <c r="F1397" s="132"/>
      <c r="G1397" s="132"/>
      <c r="H1397" s="132"/>
      <c r="I1397" s="132"/>
      <c r="J1397" s="132"/>
      <c r="K1397" s="132"/>
      <c r="L1397" s="132"/>
    </row>
    <row r="1398" spans="2:12" x14ac:dyDescent="0.25">
      <c r="B1398" s="132"/>
      <c r="C1398" s="132"/>
      <c r="D1398" s="245"/>
      <c r="E1398" s="132"/>
      <c r="F1398" s="132"/>
      <c r="G1398" s="132"/>
      <c r="H1398" s="132"/>
      <c r="I1398" s="132"/>
      <c r="J1398" s="132"/>
      <c r="K1398" s="132"/>
      <c r="L1398" s="132"/>
    </row>
    <row r="1399" spans="2:12" x14ac:dyDescent="0.25">
      <c r="B1399" s="132"/>
      <c r="C1399" s="132"/>
      <c r="D1399" s="245"/>
      <c r="E1399" s="132"/>
      <c r="F1399" s="132"/>
      <c r="G1399" s="132"/>
      <c r="H1399" s="132"/>
      <c r="I1399" s="132"/>
      <c r="J1399" s="132"/>
      <c r="K1399" s="132"/>
      <c r="L1399" s="132"/>
    </row>
    <row r="1400" spans="2:12" x14ac:dyDescent="0.25">
      <c r="B1400" s="132"/>
      <c r="C1400" s="132"/>
      <c r="D1400" s="245"/>
      <c r="E1400" s="132"/>
      <c r="F1400" s="132"/>
      <c r="G1400" s="132"/>
      <c r="H1400" s="132"/>
      <c r="I1400" s="132"/>
      <c r="J1400" s="132"/>
      <c r="K1400" s="132"/>
      <c r="L1400" s="132"/>
    </row>
    <row r="1401" spans="2:12" x14ac:dyDescent="0.25">
      <c r="B1401" s="132"/>
      <c r="C1401" s="132"/>
      <c r="D1401" s="245"/>
      <c r="E1401" s="132"/>
      <c r="F1401" s="132"/>
      <c r="G1401" s="132"/>
      <c r="H1401" s="132"/>
      <c r="I1401" s="132"/>
      <c r="J1401" s="132"/>
      <c r="K1401" s="132"/>
      <c r="L1401" s="132"/>
    </row>
    <row r="1402" spans="2:12" x14ac:dyDescent="0.25">
      <c r="B1402" s="132"/>
      <c r="C1402" s="132"/>
      <c r="D1402" s="245"/>
      <c r="E1402" s="132"/>
      <c r="F1402" s="132"/>
      <c r="G1402" s="132"/>
      <c r="H1402" s="132"/>
      <c r="I1402" s="132"/>
      <c r="J1402" s="132"/>
      <c r="K1402" s="132"/>
      <c r="L1402" s="132"/>
    </row>
    <row r="1403" spans="2:12" x14ac:dyDescent="0.25">
      <c r="B1403" s="132"/>
      <c r="C1403" s="132"/>
      <c r="D1403" s="245"/>
      <c r="E1403" s="132"/>
      <c r="F1403" s="132"/>
      <c r="G1403" s="132"/>
      <c r="H1403" s="132"/>
      <c r="I1403" s="132"/>
      <c r="J1403" s="132"/>
      <c r="K1403" s="132"/>
      <c r="L1403" s="132"/>
    </row>
    <row r="1404" spans="2:12" x14ac:dyDescent="0.25">
      <c r="B1404" s="132"/>
      <c r="C1404" s="132"/>
      <c r="D1404" s="245"/>
      <c r="E1404" s="132"/>
      <c r="F1404" s="132"/>
      <c r="G1404" s="132"/>
      <c r="H1404" s="132"/>
      <c r="I1404" s="132"/>
      <c r="J1404" s="132"/>
      <c r="K1404" s="132"/>
      <c r="L1404" s="132"/>
    </row>
    <row r="1405" spans="2:12" x14ac:dyDescent="0.25">
      <c r="B1405" s="132"/>
      <c r="C1405" s="132"/>
      <c r="D1405" s="245"/>
      <c r="E1405" s="132"/>
      <c r="F1405" s="132"/>
      <c r="G1405" s="132"/>
      <c r="H1405" s="132"/>
      <c r="I1405" s="132"/>
      <c r="J1405" s="132"/>
      <c r="K1405" s="132"/>
      <c r="L1405" s="132"/>
    </row>
    <row r="1406" spans="2:12" x14ac:dyDescent="0.25">
      <c r="B1406" s="132"/>
      <c r="C1406" s="132"/>
      <c r="D1406" s="245"/>
      <c r="E1406" s="132"/>
      <c r="F1406" s="132"/>
      <c r="G1406" s="132"/>
      <c r="H1406" s="132"/>
      <c r="I1406" s="132"/>
      <c r="J1406" s="132"/>
      <c r="K1406" s="132"/>
      <c r="L1406" s="132"/>
    </row>
    <row r="1407" spans="2:12" x14ac:dyDescent="0.25">
      <c r="B1407" s="132"/>
      <c r="C1407" s="132"/>
      <c r="D1407" s="245"/>
      <c r="E1407" s="132"/>
      <c r="F1407" s="132"/>
      <c r="G1407" s="132"/>
      <c r="H1407" s="132"/>
      <c r="I1407" s="132"/>
      <c r="J1407" s="132"/>
      <c r="K1407" s="132"/>
      <c r="L1407" s="132"/>
    </row>
    <row r="1408" spans="2:12" x14ac:dyDescent="0.25">
      <c r="B1408" s="132"/>
      <c r="C1408" s="132"/>
      <c r="D1408" s="245"/>
      <c r="E1408" s="132"/>
      <c r="F1408" s="132"/>
      <c r="G1408" s="132"/>
      <c r="H1408" s="132"/>
      <c r="I1408" s="132"/>
      <c r="J1408" s="132"/>
      <c r="K1408" s="132"/>
      <c r="L1408" s="132"/>
    </row>
    <row r="1409" spans="2:12" x14ac:dyDescent="0.25">
      <c r="B1409" s="132"/>
      <c r="C1409" s="132"/>
      <c r="D1409" s="245"/>
      <c r="E1409" s="132"/>
      <c r="F1409" s="132"/>
      <c r="G1409" s="132"/>
      <c r="H1409" s="132"/>
      <c r="I1409" s="132"/>
      <c r="J1409" s="132"/>
      <c r="K1409" s="132"/>
      <c r="L1409" s="132"/>
    </row>
    <row r="1410" spans="2:12" x14ac:dyDescent="0.25">
      <c r="B1410" s="132"/>
      <c r="C1410" s="132"/>
      <c r="D1410" s="245"/>
      <c r="E1410" s="132"/>
      <c r="F1410" s="132"/>
      <c r="G1410" s="132"/>
      <c r="H1410" s="132"/>
      <c r="I1410" s="132"/>
      <c r="J1410" s="132"/>
      <c r="K1410" s="132"/>
      <c r="L1410" s="132"/>
    </row>
    <row r="1411" spans="2:12" x14ac:dyDescent="0.25">
      <c r="B1411" s="132"/>
      <c r="C1411" s="132"/>
      <c r="D1411" s="245"/>
      <c r="E1411" s="132"/>
      <c r="F1411" s="132"/>
      <c r="G1411" s="132"/>
      <c r="H1411" s="132"/>
      <c r="I1411" s="132"/>
      <c r="J1411" s="132"/>
      <c r="K1411" s="132"/>
      <c r="L1411" s="132"/>
    </row>
    <row r="1412" spans="2:12" x14ac:dyDescent="0.25">
      <c r="B1412" s="132"/>
      <c r="C1412" s="132"/>
      <c r="D1412" s="245"/>
      <c r="E1412" s="132"/>
      <c r="F1412" s="132"/>
      <c r="G1412" s="132"/>
      <c r="H1412" s="132"/>
      <c r="I1412" s="132"/>
      <c r="J1412" s="132"/>
      <c r="K1412" s="132"/>
      <c r="L1412" s="132"/>
    </row>
    <row r="1413" spans="2:12" x14ac:dyDescent="0.25">
      <c r="B1413" s="132"/>
      <c r="C1413" s="132"/>
      <c r="D1413" s="245"/>
      <c r="E1413" s="132"/>
      <c r="F1413" s="132"/>
      <c r="G1413" s="132"/>
      <c r="H1413" s="132"/>
      <c r="I1413" s="132"/>
      <c r="J1413" s="132"/>
      <c r="K1413" s="132"/>
      <c r="L1413" s="132"/>
    </row>
    <row r="1414" spans="2:12" x14ac:dyDescent="0.25">
      <c r="B1414" s="132"/>
      <c r="C1414" s="132"/>
      <c r="D1414" s="245"/>
      <c r="E1414" s="132"/>
      <c r="F1414" s="132"/>
      <c r="G1414" s="132"/>
      <c r="H1414" s="132"/>
      <c r="I1414" s="132"/>
      <c r="J1414" s="132"/>
      <c r="K1414" s="132"/>
      <c r="L1414" s="132"/>
    </row>
    <row r="1415" spans="2:12" x14ac:dyDescent="0.25">
      <c r="B1415" s="132"/>
      <c r="C1415" s="132"/>
      <c r="D1415" s="245"/>
      <c r="E1415" s="132"/>
      <c r="F1415" s="132"/>
      <c r="G1415" s="132"/>
      <c r="H1415" s="132"/>
      <c r="I1415" s="132"/>
      <c r="J1415" s="132"/>
      <c r="K1415" s="132"/>
      <c r="L1415" s="132"/>
    </row>
    <row r="1416" spans="2:12" x14ac:dyDescent="0.25">
      <c r="B1416" s="132"/>
      <c r="C1416" s="132"/>
      <c r="D1416" s="245"/>
      <c r="E1416" s="132"/>
      <c r="F1416" s="132"/>
      <c r="G1416" s="132"/>
      <c r="H1416" s="132"/>
      <c r="I1416" s="132"/>
      <c r="J1416" s="132"/>
      <c r="K1416" s="132"/>
      <c r="L1416" s="132"/>
    </row>
    <row r="1417" spans="2:12" x14ac:dyDescent="0.25">
      <c r="B1417" s="132"/>
      <c r="C1417" s="132"/>
      <c r="D1417" s="245"/>
      <c r="E1417" s="132"/>
      <c r="F1417" s="132"/>
      <c r="G1417" s="132"/>
      <c r="H1417" s="132"/>
      <c r="I1417" s="132"/>
      <c r="J1417" s="132"/>
      <c r="K1417" s="132"/>
      <c r="L1417" s="132"/>
    </row>
    <row r="1418" spans="2:12" x14ac:dyDescent="0.25">
      <c r="B1418" s="132"/>
      <c r="C1418" s="132"/>
      <c r="D1418" s="245"/>
      <c r="E1418" s="132"/>
      <c r="F1418" s="132"/>
      <c r="G1418" s="132"/>
      <c r="H1418" s="132"/>
      <c r="I1418" s="132"/>
      <c r="J1418" s="132"/>
      <c r="K1418" s="132"/>
      <c r="L1418" s="132"/>
    </row>
    <row r="1419" spans="2:12" x14ac:dyDescent="0.25">
      <c r="B1419" s="132"/>
      <c r="C1419" s="132"/>
      <c r="D1419" s="245"/>
      <c r="E1419" s="132"/>
      <c r="F1419" s="132"/>
      <c r="G1419" s="132"/>
      <c r="H1419" s="132"/>
      <c r="I1419" s="132"/>
      <c r="J1419" s="132"/>
      <c r="K1419" s="132"/>
      <c r="L1419" s="132"/>
    </row>
    <row r="1420" spans="2:12" x14ac:dyDescent="0.25">
      <c r="B1420" s="132"/>
      <c r="C1420" s="132"/>
      <c r="D1420" s="245"/>
      <c r="E1420" s="132"/>
      <c r="F1420" s="132"/>
      <c r="G1420" s="132"/>
      <c r="H1420" s="132"/>
      <c r="I1420" s="132"/>
      <c r="J1420" s="132"/>
      <c r="K1420" s="132"/>
      <c r="L1420" s="132"/>
    </row>
    <row r="1421" spans="2:12" x14ac:dyDescent="0.25">
      <c r="B1421" s="132"/>
      <c r="C1421" s="132"/>
      <c r="D1421" s="245"/>
      <c r="E1421" s="132"/>
      <c r="F1421" s="132"/>
      <c r="G1421" s="132"/>
      <c r="H1421" s="132"/>
      <c r="I1421" s="132"/>
      <c r="J1421" s="132"/>
      <c r="K1421" s="132"/>
      <c r="L1421" s="132"/>
    </row>
    <row r="1422" spans="2:12" x14ac:dyDescent="0.25">
      <c r="B1422" s="132"/>
      <c r="C1422" s="132"/>
      <c r="D1422" s="245"/>
      <c r="E1422" s="132"/>
      <c r="F1422" s="132"/>
      <c r="G1422" s="132"/>
      <c r="H1422" s="132"/>
      <c r="I1422" s="132"/>
      <c r="J1422" s="132"/>
      <c r="K1422" s="132"/>
      <c r="L1422" s="132"/>
    </row>
    <row r="1423" spans="2:12" x14ac:dyDescent="0.25">
      <c r="B1423" s="132"/>
      <c r="C1423" s="132"/>
      <c r="D1423" s="245"/>
      <c r="E1423" s="132"/>
      <c r="F1423" s="132"/>
      <c r="G1423" s="132"/>
      <c r="H1423" s="132"/>
      <c r="I1423" s="132"/>
      <c r="J1423" s="132"/>
      <c r="K1423" s="132"/>
      <c r="L1423" s="132"/>
    </row>
    <row r="1424" spans="2:12" x14ac:dyDescent="0.25">
      <c r="B1424" s="132"/>
      <c r="C1424" s="132"/>
      <c r="D1424" s="245"/>
      <c r="E1424" s="132"/>
      <c r="F1424" s="132"/>
      <c r="G1424" s="132"/>
      <c r="H1424" s="132"/>
      <c r="I1424" s="132"/>
      <c r="J1424" s="132"/>
      <c r="K1424" s="132"/>
      <c r="L1424" s="132"/>
    </row>
    <row r="1425" spans="2:12" x14ac:dyDescent="0.25">
      <c r="B1425" s="132"/>
      <c r="C1425" s="132"/>
      <c r="D1425" s="245"/>
      <c r="E1425" s="132"/>
      <c r="F1425" s="132"/>
      <c r="G1425" s="132"/>
      <c r="H1425" s="132"/>
      <c r="I1425" s="132"/>
      <c r="J1425" s="132"/>
      <c r="K1425" s="132"/>
      <c r="L1425" s="132"/>
    </row>
    <row r="1426" spans="2:12" x14ac:dyDescent="0.25">
      <c r="B1426" s="132"/>
      <c r="C1426" s="132"/>
      <c r="D1426" s="245"/>
      <c r="E1426" s="132"/>
      <c r="F1426" s="132"/>
      <c r="G1426" s="132"/>
      <c r="H1426" s="132"/>
      <c r="I1426" s="132"/>
      <c r="J1426" s="132"/>
      <c r="K1426" s="132"/>
      <c r="L1426" s="132"/>
    </row>
    <row r="1427" spans="2:12" x14ac:dyDescent="0.25">
      <c r="B1427" s="132"/>
      <c r="C1427" s="132"/>
      <c r="D1427" s="245"/>
      <c r="E1427" s="132"/>
      <c r="F1427" s="132"/>
      <c r="G1427" s="132"/>
      <c r="H1427" s="132"/>
      <c r="I1427" s="132"/>
      <c r="J1427" s="132"/>
      <c r="K1427" s="132"/>
      <c r="L1427" s="132"/>
    </row>
    <row r="1428" spans="2:12" x14ac:dyDescent="0.25">
      <c r="B1428" s="132"/>
      <c r="C1428" s="132"/>
      <c r="D1428" s="245"/>
      <c r="E1428" s="132"/>
      <c r="F1428" s="132"/>
      <c r="G1428" s="132"/>
      <c r="H1428" s="132"/>
      <c r="I1428" s="132"/>
      <c r="J1428" s="132"/>
      <c r="K1428" s="132"/>
      <c r="L1428" s="132"/>
    </row>
    <row r="1429" spans="2:12" x14ac:dyDescent="0.25">
      <c r="B1429" s="132"/>
      <c r="C1429" s="132"/>
      <c r="D1429" s="245"/>
      <c r="E1429" s="132"/>
      <c r="F1429" s="132"/>
      <c r="G1429" s="132"/>
      <c r="H1429" s="132"/>
      <c r="I1429" s="132"/>
      <c r="J1429" s="132"/>
      <c r="K1429" s="132"/>
      <c r="L1429" s="132"/>
    </row>
    <row r="1430" spans="2:12" x14ac:dyDescent="0.25">
      <c r="B1430" s="132"/>
      <c r="C1430" s="132"/>
      <c r="D1430" s="245"/>
      <c r="E1430" s="132"/>
      <c r="F1430" s="132"/>
      <c r="G1430" s="132"/>
      <c r="H1430" s="132"/>
      <c r="I1430" s="132"/>
      <c r="J1430" s="132"/>
      <c r="K1430" s="132"/>
      <c r="L1430" s="132"/>
    </row>
    <row r="1431" spans="2:12" x14ac:dyDescent="0.25">
      <c r="B1431" s="132"/>
      <c r="C1431" s="132"/>
      <c r="D1431" s="245"/>
      <c r="E1431" s="132"/>
      <c r="F1431" s="132"/>
      <c r="G1431" s="132"/>
      <c r="H1431" s="132"/>
      <c r="I1431" s="132"/>
      <c r="J1431" s="132"/>
      <c r="K1431" s="132"/>
      <c r="L1431" s="132"/>
    </row>
    <row r="1432" spans="2:12" x14ac:dyDescent="0.25">
      <c r="B1432" s="132"/>
      <c r="C1432" s="132"/>
      <c r="D1432" s="245"/>
      <c r="E1432" s="132"/>
      <c r="F1432" s="132"/>
      <c r="G1432" s="132"/>
      <c r="H1432" s="132"/>
      <c r="I1432" s="132"/>
      <c r="J1432" s="132"/>
      <c r="K1432" s="132"/>
      <c r="L1432" s="132"/>
    </row>
    <row r="1433" spans="2:12" x14ac:dyDescent="0.25">
      <c r="B1433" s="132"/>
      <c r="C1433" s="132"/>
      <c r="D1433" s="245"/>
      <c r="E1433" s="132"/>
      <c r="F1433" s="132"/>
      <c r="G1433" s="132"/>
      <c r="H1433" s="132"/>
      <c r="I1433" s="132"/>
      <c r="J1433" s="132"/>
      <c r="K1433" s="132"/>
      <c r="L1433" s="132"/>
    </row>
    <row r="1434" spans="2:12" x14ac:dyDescent="0.25">
      <c r="B1434" s="132"/>
      <c r="C1434" s="132"/>
      <c r="D1434" s="245"/>
      <c r="E1434" s="132"/>
      <c r="F1434" s="132"/>
      <c r="G1434" s="132"/>
      <c r="H1434" s="132"/>
      <c r="I1434" s="132"/>
      <c r="J1434" s="132"/>
      <c r="K1434" s="132"/>
      <c r="L1434" s="132"/>
    </row>
    <row r="1435" spans="2:12" x14ac:dyDescent="0.25">
      <c r="B1435" s="132"/>
      <c r="C1435" s="132"/>
      <c r="D1435" s="245"/>
      <c r="E1435" s="132"/>
      <c r="F1435" s="132"/>
      <c r="G1435" s="132"/>
      <c r="H1435" s="132"/>
      <c r="I1435" s="132"/>
      <c r="J1435" s="132"/>
      <c r="K1435" s="132"/>
      <c r="L1435" s="132"/>
    </row>
    <row r="1436" spans="2:12" x14ac:dyDescent="0.25">
      <c r="B1436" s="132"/>
      <c r="C1436" s="132"/>
      <c r="D1436" s="245"/>
      <c r="E1436" s="132"/>
      <c r="F1436" s="132"/>
      <c r="G1436" s="132"/>
      <c r="H1436" s="132"/>
      <c r="I1436" s="132"/>
      <c r="J1436" s="132"/>
      <c r="K1436" s="132"/>
      <c r="L1436" s="132"/>
    </row>
    <row r="1437" spans="2:12" x14ac:dyDescent="0.25">
      <c r="B1437" s="132"/>
      <c r="C1437" s="132"/>
      <c r="D1437" s="245"/>
      <c r="E1437" s="132"/>
      <c r="F1437" s="132"/>
      <c r="G1437" s="132"/>
      <c r="H1437" s="132"/>
      <c r="I1437" s="132"/>
      <c r="J1437" s="132"/>
      <c r="K1437" s="132"/>
      <c r="L1437" s="132"/>
    </row>
    <row r="1438" spans="2:12" x14ac:dyDescent="0.25">
      <c r="B1438" s="132"/>
      <c r="C1438" s="132"/>
      <c r="D1438" s="245"/>
      <c r="E1438" s="132"/>
      <c r="F1438" s="132"/>
      <c r="G1438" s="132"/>
      <c r="H1438" s="132"/>
      <c r="I1438" s="132"/>
      <c r="J1438" s="132"/>
      <c r="K1438" s="132"/>
      <c r="L1438" s="132"/>
    </row>
    <row r="1439" spans="2:12" x14ac:dyDescent="0.25">
      <c r="B1439" s="132"/>
      <c r="C1439" s="132"/>
      <c r="D1439" s="245"/>
      <c r="E1439" s="132"/>
      <c r="F1439" s="132"/>
      <c r="G1439" s="132"/>
      <c r="H1439" s="132"/>
      <c r="I1439" s="132"/>
      <c r="J1439" s="132"/>
      <c r="K1439" s="132"/>
      <c r="L1439" s="132"/>
    </row>
    <row r="1440" spans="2:12" x14ac:dyDescent="0.25">
      <c r="B1440" s="132"/>
      <c r="C1440" s="132"/>
      <c r="D1440" s="245"/>
      <c r="E1440" s="132"/>
      <c r="F1440" s="132"/>
      <c r="G1440" s="132"/>
      <c r="H1440" s="132"/>
      <c r="I1440" s="132"/>
      <c r="J1440" s="132"/>
      <c r="K1440" s="132"/>
      <c r="L1440" s="132"/>
    </row>
    <row r="1441" spans="2:12" x14ac:dyDescent="0.25">
      <c r="B1441" s="132"/>
      <c r="C1441" s="132"/>
      <c r="D1441" s="245"/>
      <c r="E1441" s="132"/>
      <c r="F1441" s="132"/>
      <c r="G1441" s="132"/>
      <c r="H1441" s="132"/>
      <c r="I1441" s="132"/>
      <c r="J1441" s="132"/>
      <c r="K1441" s="132"/>
      <c r="L1441" s="132"/>
    </row>
    <row r="1442" spans="2:12" x14ac:dyDescent="0.25">
      <c r="B1442" s="132"/>
      <c r="C1442" s="132"/>
      <c r="D1442" s="245"/>
      <c r="E1442" s="132"/>
      <c r="F1442" s="132"/>
      <c r="G1442" s="132"/>
      <c r="H1442" s="132"/>
      <c r="I1442" s="132"/>
      <c r="J1442" s="132"/>
      <c r="K1442" s="132"/>
      <c r="L1442" s="132"/>
    </row>
    <row r="1443" spans="2:12" x14ac:dyDescent="0.25">
      <c r="B1443" s="132"/>
      <c r="C1443" s="132"/>
      <c r="D1443" s="245"/>
      <c r="E1443" s="132"/>
      <c r="F1443" s="132"/>
      <c r="G1443" s="132"/>
      <c r="H1443" s="132"/>
      <c r="I1443" s="132"/>
      <c r="J1443" s="132"/>
      <c r="K1443" s="132"/>
      <c r="L1443" s="132"/>
    </row>
    <row r="1444" spans="2:12" x14ac:dyDescent="0.25">
      <c r="B1444" s="132"/>
      <c r="C1444" s="132"/>
      <c r="D1444" s="245"/>
      <c r="E1444" s="132"/>
      <c r="F1444" s="132"/>
      <c r="G1444" s="132"/>
      <c r="H1444" s="132"/>
      <c r="I1444" s="132"/>
      <c r="J1444" s="132"/>
      <c r="K1444" s="132"/>
      <c r="L1444" s="132"/>
    </row>
    <row r="1445" spans="2:12" x14ac:dyDescent="0.25">
      <c r="B1445" s="132"/>
      <c r="C1445" s="132"/>
      <c r="D1445" s="245"/>
      <c r="E1445" s="132"/>
      <c r="F1445" s="132"/>
      <c r="G1445" s="132"/>
      <c r="H1445" s="132"/>
      <c r="I1445" s="132"/>
      <c r="J1445" s="132"/>
      <c r="K1445" s="132"/>
      <c r="L1445" s="132"/>
    </row>
    <row r="1446" spans="2:12" x14ac:dyDescent="0.25">
      <c r="B1446" s="132"/>
      <c r="C1446" s="132"/>
      <c r="D1446" s="245"/>
      <c r="E1446" s="132"/>
      <c r="F1446" s="132"/>
      <c r="G1446" s="132"/>
      <c r="H1446" s="132"/>
      <c r="I1446" s="132"/>
      <c r="J1446" s="132"/>
      <c r="K1446" s="132"/>
      <c r="L1446" s="132"/>
    </row>
    <row r="1447" spans="2:12" x14ac:dyDescent="0.25">
      <c r="B1447" s="132"/>
      <c r="C1447" s="132"/>
      <c r="D1447" s="245"/>
      <c r="E1447" s="132"/>
      <c r="F1447" s="132"/>
      <c r="G1447" s="132"/>
      <c r="H1447" s="132"/>
      <c r="I1447" s="132"/>
      <c r="J1447" s="132"/>
      <c r="K1447" s="132"/>
      <c r="L1447" s="132"/>
    </row>
    <row r="1448" spans="2:12" x14ac:dyDescent="0.25">
      <c r="B1448" s="132"/>
      <c r="C1448" s="132"/>
      <c r="D1448" s="245"/>
      <c r="E1448" s="132"/>
      <c r="F1448" s="132"/>
      <c r="G1448" s="132"/>
      <c r="H1448" s="132"/>
      <c r="I1448" s="132"/>
      <c r="J1448" s="132"/>
      <c r="K1448" s="132"/>
      <c r="L1448" s="132"/>
    </row>
    <row r="1449" spans="2:12" x14ac:dyDescent="0.25">
      <c r="B1449" s="132"/>
      <c r="C1449" s="132"/>
      <c r="D1449" s="245"/>
      <c r="E1449" s="132"/>
      <c r="F1449" s="132"/>
      <c r="G1449" s="132"/>
      <c r="H1449" s="132"/>
      <c r="I1449" s="132"/>
      <c r="J1449" s="132"/>
      <c r="K1449" s="132"/>
      <c r="L1449" s="132"/>
    </row>
    <row r="1450" spans="2:12" x14ac:dyDescent="0.25">
      <c r="B1450" s="132"/>
      <c r="C1450" s="132"/>
      <c r="D1450" s="245"/>
      <c r="E1450" s="132"/>
      <c r="F1450" s="132"/>
      <c r="G1450" s="132"/>
      <c r="H1450" s="132"/>
      <c r="I1450" s="132"/>
      <c r="J1450" s="132"/>
      <c r="K1450" s="132"/>
      <c r="L1450" s="132"/>
    </row>
    <row r="1451" spans="2:12" x14ac:dyDescent="0.25">
      <c r="B1451" s="132"/>
      <c r="C1451" s="132"/>
      <c r="D1451" s="245"/>
      <c r="E1451" s="132"/>
      <c r="F1451" s="132"/>
      <c r="G1451" s="132"/>
      <c r="H1451" s="132"/>
      <c r="I1451" s="132"/>
      <c r="J1451" s="132"/>
      <c r="K1451" s="132"/>
      <c r="L1451" s="132"/>
    </row>
    <row r="1452" spans="2:12" x14ac:dyDescent="0.25">
      <c r="B1452" s="132"/>
      <c r="C1452" s="132"/>
      <c r="D1452" s="245"/>
      <c r="E1452" s="132"/>
      <c r="F1452" s="132"/>
      <c r="G1452" s="132"/>
      <c r="H1452" s="132"/>
      <c r="I1452" s="132"/>
      <c r="J1452" s="132"/>
      <c r="K1452" s="132"/>
      <c r="L1452" s="132"/>
    </row>
    <row r="1453" spans="2:12" x14ac:dyDescent="0.25">
      <c r="B1453" s="132"/>
      <c r="C1453" s="132"/>
      <c r="D1453" s="245"/>
      <c r="E1453" s="132"/>
      <c r="F1453" s="132"/>
      <c r="G1453" s="132"/>
      <c r="H1453" s="132"/>
      <c r="I1453" s="132"/>
      <c r="J1453" s="132"/>
      <c r="K1453" s="132"/>
      <c r="L1453" s="132"/>
    </row>
    <row r="1454" spans="2:12" x14ac:dyDescent="0.25">
      <c r="B1454" s="132"/>
      <c r="C1454" s="132"/>
      <c r="D1454" s="245"/>
      <c r="E1454" s="132"/>
      <c r="F1454" s="132"/>
      <c r="G1454" s="132"/>
      <c r="H1454" s="132"/>
      <c r="I1454" s="132"/>
      <c r="J1454" s="132"/>
      <c r="K1454" s="132"/>
      <c r="L1454" s="132"/>
    </row>
    <row r="1455" spans="2:12" x14ac:dyDescent="0.25">
      <c r="B1455" s="132"/>
      <c r="C1455" s="132"/>
      <c r="D1455" s="245"/>
      <c r="E1455" s="132"/>
      <c r="F1455" s="132"/>
      <c r="G1455" s="132"/>
      <c r="H1455" s="132"/>
      <c r="I1455" s="132"/>
      <c r="J1455" s="132"/>
      <c r="K1455" s="132"/>
      <c r="L1455" s="132"/>
    </row>
    <row r="1456" spans="2:12" x14ac:dyDescent="0.25">
      <c r="B1456" s="132"/>
      <c r="C1456" s="132"/>
      <c r="D1456" s="245"/>
      <c r="E1456" s="132"/>
      <c r="F1456" s="132"/>
      <c r="G1456" s="132"/>
      <c r="H1456" s="132"/>
      <c r="I1456" s="132"/>
      <c r="J1456" s="132"/>
      <c r="K1456" s="132"/>
      <c r="L1456" s="132"/>
    </row>
    <row r="1457" spans="2:12" x14ac:dyDescent="0.25">
      <c r="B1457" s="132"/>
      <c r="C1457" s="132"/>
      <c r="D1457" s="245"/>
      <c r="E1457" s="132"/>
      <c r="F1457" s="132"/>
      <c r="G1457" s="132"/>
      <c r="H1457" s="132"/>
      <c r="I1457" s="132"/>
      <c r="J1457" s="132"/>
      <c r="K1457" s="132"/>
      <c r="L1457" s="132"/>
    </row>
    <row r="1458" spans="2:12" x14ac:dyDescent="0.25">
      <c r="B1458" s="132"/>
      <c r="C1458" s="132"/>
      <c r="D1458" s="245"/>
      <c r="E1458" s="132"/>
      <c r="F1458" s="132"/>
      <c r="G1458" s="132"/>
      <c r="H1458" s="132"/>
      <c r="I1458" s="132"/>
      <c r="J1458" s="132"/>
      <c r="K1458" s="132"/>
      <c r="L1458" s="132"/>
    </row>
    <row r="1459" spans="2:12" x14ac:dyDescent="0.25">
      <c r="B1459" s="132"/>
      <c r="C1459" s="132"/>
      <c r="D1459" s="245"/>
      <c r="E1459" s="132"/>
      <c r="F1459" s="132"/>
      <c r="G1459" s="132"/>
      <c r="H1459" s="132"/>
      <c r="I1459" s="132"/>
      <c r="J1459" s="132"/>
      <c r="K1459" s="132"/>
      <c r="L1459" s="132"/>
    </row>
    <row r="1460" spans="2:12" x14ac:dyDescent="0.25">
      <c r="B1460" s="132"/>
      <c r="C1460" s="132"/>
      <c r="D1460" s="245"/>
      <c r="E1460" s="132"/>
      <c r="F1460" s="132"/>
      <c r="G1460" s="132"/>
      <c r="H1460" s="132"/>
      <c r="I1460" s="132"/>
      <c r="J1460" s="132"/>
      <c r="K1460" s="132"/>
      <c r="L1460" s="132"/>
    </row>
    <row r="1461" spans="2:12" x14ac:dyDescent="0.25">
      <c r="B1461" s="132"/>
      <c r="C1461" s="132"/>
      <c r="D1461" s="245"/>
      <c r="E1461" s="132"/>
      <c r="F1461" s="132"/>
      <c r="G1461" s="132"/>
      <c r="H1461" s="132"/>
      <c r="I1461" s="132"/>
      <c r="J1461" s="132"/>
      <c r="K1461" s="132"/>
      <c r="L1461" s="132"/>
    </row>
    <row r="1462" spans="2:12" x14ac:dyDescent="0.25">
      <c r="B1462" s="132"/>
      <c r="C1462" s="132"/>
      <c r="D1462" s="245"/>
      <c r="E1462" s="132"/>
      <c r="F1462" s="132"/>
      <c r="G1462" s="132"/>
      <c r="H1462" s="132"/>
      <c r="I1462" s="132"/>
      <c r="J1462" s="132"/>
      <c r="K1462" s="132"/>
      <c r="L1462" s="132"/>
    </row>
    <row r="1463" spans="2:12" x14ac:dyDescent="0.25">
      <c r="B1463" s="132"/>
      <c r="C1463" s="132"/>
      <c r="D1463" s="245"/>
      <c r="E1463" s="132"/>
      <c r="F1463" s="132"/>
      <c r="G1463" s="132"/>
      <c r="H1463" s="132"/>
      <c r="I1463" s="132"/>
      <c r="J1463" s="132"/>
      <c r="K1463" s="132"/>
      <c r="L1463" s="132"/>
    </row>
    <row r="1464" spans="2:12" x14ac:dyDescent="0.25">
      <c r="B1464" s="132"/>
      <c r="C1464" s="132"/>
      <c r="D1464" s="245"/>
      <c r="E1464" s="132"/>
      <c r="F1464" s="132"/>
      <c r="G1464" s="132"/>
      <c r="H1464" s="132"/>
      <c r="I1464" s="132"/>
      <c r="J1464" s="132"/>
      <c r="K1464" s="132"/>
      <c r="L1464" s="132"/>
    </row>
    <row r="1465" spans="2:12" x14ac:dyDescent="0.25">
      <c r="B1465" s="132"/>
      <c r="C1465" s="132"/>
      <c r="D1465" s="245"/>
      <c r="E1465" s="132"/>
      <c r="F1465" s="132"/>
      <c r="G1465" s="132"/>
      <c r="H1465" s="132"/>
      <c r="I1465" s="132"/>
      <c r="J1465" s="132"/>
      <c r="K1465" s="132"/>
      <c r="L1465" s="132"/>
    </row>
    <row r="1466" spans="2:12" x14ac:dyDescent="0.25">
      <c r="B1466" s="132"/>
      <c r="C1466" s="132"/>
      <c r="D1466" s="245"/>
      <c r="E1466" s="132"/>
      <c r="F1466" s="132"/>
      <c r="G1466" s="132"/>
      <c r="H1466" s="132"/>
      <c r="I1466" s="132"/>
      <c r="J1466" s="132"/>
      <c r="K1466" s="132"/>
      <c r="L1466" s="132"/>
    </row>
    <row r="1467" spans="2:12" x14ac:dyDescent="0.25">
      <c r="B1467" s="132"/>
      <c r="C1467" s="132"/>
      <c r="D1467" s="245"/>
      <c r="E1467" s="132"/>
      <c r="F1467" s="132"/>
      <c r="G1467" s="132"/>
      <c r="H1467" s="132"/>
      <c r="I1467" s="132"/>
      <c r="J1467" s="132"/>
      <c r="K1467" s="132"/>
      <c r="L1467" s="132"/>
    </row>
    <row r="1468" spans="2:12" x14ac:dyDescent="0.25">
      <c r="B1468" s="132"/>
      <c r="C1468" s="132"/>
      <c r="D1468" s="245"/>
      <c r="E1468" s="132"/>
      <c r="F1468" s="132"/>
      <c r="G1468" s="132"/>
      <c r="H1468" s="132"/>
      <c r="I1468" s="132"/>
      <c r="J1468" s="132"/>
      <c r="K1468" s="132"/>
      <c r="L1468" s="132"/>
    </row>
    <row r="1469" spans="2:12" x14ac:dyDescent="0.25">
      <c r="B1469" s="132"/>
      <c r="C1469" s="132"/>
      <c r="D1469" s="245"/>
      <c r="E1469" s="132"/>
      <c r="F1469" s="132"/>
      <c r="G1469" s="132"/>
      <c r="H1469" s="132"/>
      <c r="I1469" s="132"/>
      <c r="J1469" s="132"/>
      <c r="K1469" s="132"/>
      <c r="L1469" s="132"/>
    </row>
    <row r="1470" spans="2:12" x14ac:dyDescent="0.25">
      <c r="B1470" s="132"/>
      <c r="C1470" s="132"/>
      <c r="D1470" s="245"/>
      <c r="E1470" s="132"/>
      <c r="F1470" s="132"/>
      <c r="G1470" s="132"/>
      <c r="H1470" s="132"/>
      <c r="I1470" s="132"/>
      <c r="J1470" s="132"/>
      <c r="K1470" s="132"/>
      <c r="L1470" s="132"/>
    </row>
    <row r="1471" spans="2:12" x14ac:dyDescent="0.25">
      <c r="B1471" s="132"/>
      <c r="C1471" s="132"/>
      <c r="D1471" s="245"/>
      <c r="E1471" s="132"/>
      <c r="F1471" s="132"/>
      <c r="G1471" s="132"/>
      <c r="H1471" s="132"/>
      <c r="I1471" s="132"/>
      <c r="J1471" s="132"/>
      <c r="K1471" s="132"/>
      <c r="L1471" s="132"/>
    </row>
    <row r="1472" spans="2:12" x14ac:dyDescent="0.25">
      <c r="B1472" s="132"/>
      <c r="C1472" s="132"/>
      <c r="D1472" s="245"/>
      <c r="E1472" s="132"/>
      <c r="F1472" s="132"/>
      <c r="G1472" s="132"/>
      <c r="H1472" s="132"/>
      <c r="I1472" s="132"/>
      <c r="J1472" s="132"/>
      <c r="K1472" s="132"/>
      <c r="L1472" s="132"/>
    </row>
    <row r="1473" spans="2:12" x14ac:dyDescent="0.25">
      <c r="B1473" s="132"/>
      <c r="C1473" s="132"/>
      <c r="D1473" s="245"/>
      <c r="E1473" s="132"/>
      <c r="F1473" s="132"/>
      <c r="G1473" s="132"/>
      <c r="H1473" s="132"/>
      <c r="I1473" s="132"/>
      <c r="J1473" s="132"/>
      <c r="K1473" s="132"/>
      <c r="L1473" s="132"/>
    </row>
    <row r="1474" spans="2:12" x14ac:dyDescent="0.25">
      <c r="B1474" s="132"/>
      <c r="C1474" s="132"/>
      <c r="D1474" s="245"/>
      <c r="E1474" s="132"/>
      <c r="F1474" s="132"/>
      <c r="G1474" s="132"/>
      <c r="H1474" s="132"/>
      <c r="I1474" s="132"/>
      <c r="J1474" s="132"/>
      <c r="K1474" s="132"/>
      <c r="L1474" s="132"/>
    </row>
    <row r="1475" spans="2:12" x14ac:dyDescent="0.25">
      <c r="B1475" s="132"/>
      <c r="C1475" s="132"/>
      <c r="D1475" s="245"/>
      <c r="E1475" s="132"/>
      <c r="F1475" s="132"/>
      <c r="G1475" s="132"/>
      <c r="H1475" s="132"/>
      <c r="I1475" s="132"/>
      <c r="J1475" s="132"/>
      <c r="K1475" s="132"/>
      <c r="L1475" s="132"/>
    </row>
    <row r="1476" spans="2:12" x14ac:dyDescent="0.25">
      <c r="B1476" s="132"/>
      <c r="C1476" s="132"/>
      <c r="D1476" s="245"/>
      <c r="E1476" s="132"/>
      <c r="F1476" s="132"/>
      <c r="G1476" s="132"/>
      <c r="H1476" s="132"/>
      <c r="I1476" s="132"/>
      <c r="J1476" s="132"/>
      <c r="K1476" s="132"/>
      <c r="L1476" s="132"/>
    </row>
    <row r="1477" spans="2:12" x14ac:dyDescent="0.25">
      <c r="B1477" s="132"/>
      <c r="C1477" s="132"/>
      <c r="D1477" s="245"/>
      <c r="E1477" s="132"/>
      <c r="F1477" s="132"/>
      <c r="G1477" s="132"/>
      <c r="H1477" s="132"/>
      <c r="I1477" s="132"/>
      <c r="J1477" s="132"/>
      <c r="K1477" s="132"/>
      <c r="L1477" s="132"/>
    </row>
    <row r="1478" spans="2:12" x14ac:dyDescent="0.25">
      <c r="B1478" s="132"/>
      <c r="C1478" s="132"/>
      <c r="D1478" s="245"/>
      <c r="E1478" s="132"/>
      <c r="F1478" s="132"/>
      <c r="G1478" s="132"/>
      <c r="H1478" s="132"/>
      <c r="I1478" s="132"/>
      <c r="J1478" s="132"/>
      <c r="K1478" s="132"/>
      <c r="L1478" s="132"/>
    </row>
    <row r="1479" spans="2:12" x14ac:dyDescent="0.25">
      <c r="B1479" s="132"/>
      <c r="C1479" s="132"/>
      <c r="D1479" s="245"/>
      <c r="E1479" s="132"/>
      <c r="F1479" s="132"/>
      <c r="G1479" s="132"/>
      <c r="H1479" s="132"/>
      <c r="I1479" s="132"/>
      <c r="J1479" s="132"/>
      <c r="K1479" s="132"/>
      <c r="L1479" s="132"/>
    </row>
    <row r="1480" spans="2:12" x14ac:dyDescent="0.25">
      <c r="B1480" s="132"/>
      <c r="C1480" s="132"/>
      <c r="D1480" s="245"/>
      <c r="E1480" s="132"/>
      <c r="F1480" s="132"/>
      <c r="G1480" s="132"/>
      <c r="H1480" s="132"/>
      <c r="I1480" s="132"/>
      <c r="J1480" s="132"/>
      <c r="K1480" s="132"/>
      <c r="L1480" s="132"/>
    </row>
    <row r="1481" spans="2:12" x14ac:dyDescent="0.25">
      <c r="B1481" s="132"/>
      <c r="C1481" s="132"/>
      <c r="D1481" s="245"/>
      <c r="E1481" s="132"/>
      <c r="F1481" s="132"/>
      <c r="G1481" s="132"/>
      <c r="H1481" s="132"/>
      <c r="I1481" s="132"/>
      <c r="J1481" s="132"/>
      <c r="K1481" s="132"/>
      <c r="L1481" s="132"/>
    </row>
    <row r="1482" spans="2:12" x14ac:dyDescent="0.25">
      <c r="B1482" s="132"/>
      <c r="C1482" s="132"/>
      <c r="D1482" s="245"/>
      <c r="E1482" s="132"/>
      <c r="F1482" s="132"/>
      <c r="G1482" s="132"/>
      <c r="H1482" s="132"/>
      <c r="I1482" s="132"/>
      <c r="J1482" s="132"/>
      <c r="K1482" s="132"/>
      <c r="L1482" s="132"/>
    </row>
    <row r="1483" spans="2:12" x14ac:dyDescent="0.25">
      <c r="B1483" s="132"/>
      <c r="C1483" s="132"/>
      <c r="D1483" s="245"/>
      <c r="E1483" s="132"/>
      <c r="F1483" s="132"/>
      <c r="G1483" s="132"/>
      <c r="H1483" s="132"/>
      <c r="I1483" s="132"/>
      <c r="J1483" s="132"/>
      <c r="K1483" s="132"/>
      <c r="L1483" s="132"/>
    </row>
    <row r="1484" spans="2:12" x14ac:dyDescent="0.25">
      <c r="B1484" s="132"/>
      <c r="C1484" s="132"/>
      <c r="D1484" s="245"/>
      <c r="E1484" s="132"/>
      <c r="F1484" s="132"/>
      <c r="G1484" s="132"/>
      <c r="H1484" s="132"/>
      <c r="I1484" s="132"/>
      <c r="J1484" s="132"/>
      <c r="K1484" s="132"/>
      <c r="L1484" s="132"/>
    </row>
    <row r="1485" spans="2:12" x14ac:dyDescent="0.25">
      <c r="B1485" s="132"/>
      <c r="C1485" s="132"/>
      <c r="D1485" s="245"/>
      <c r="E1485" s="132"/>
      <c r="F1485" s="132"/>
      <c r="G1485" s="132"/>
      <c r="H1485" s="132"/>
      <c r="I1485" s="132"/>
      <c r="J1485" s="132"/>
      <c r="K1485" s="132"/>
      <c r="L1485" s="132"/>
    </row>
    <row r="1486" spans="2:12" x14ac:dyDescent="0.25">
      <c r="B1486" s="132"/>
      <c r="C1486" s="132"/>
      <c r="D1486" s="245"/>
      <c r="E1486" s="132"/>
      <c r="F1486" s="132"/>
      <c r="G1486" s="132"/>
      <c r="H1486" s="132"/>
      <c r="I1486" s="132"/>
      <c r="J1486" s="132"/>
      <c r="K1486" s="132"/>
      <c r="L1486" s="132"/>
    </row>
    <row r="1487" spans="2:12" x14ac:dyDescent="0.25">
      <c r="B1487" s="132"/>
      <c r="C1487" s="132"/>
      <c r="D1487" s="245"/>
      <c r="E1487" s="132"/>
      <c r="F1487" s="132"/>
      <c r="G1487" s="132"/>
      <c r="H1487" s="132"/>
      <c r="I1487" s="132"/>
      <c r="J1487" s="132"/>
      <c r="K1487" s="132"/>
      <c r="L1487" s="132"/>
    </row>
    <row r="1488" spans="2:12" x14ac:dyDescent="0.25">
      <c r="B1488" s="132"/>
      <c r="C1488" s="132"/>
      <c r="D1488" s="245"/>
      <c r="E1488" s="132"/>
      <c r="F1488" s="132"/>
      <c r="G1488" s="132"/>
      <c r="H1488" s="132"/>
      <c r="I1488" s="132"/>
      <c r="J1488" s="132"/>
      <c r="K1488" s="132"/>
      <c r="L1488" s="132"/>
    </row>
    <row r="1489" spans="2:12" x14ac:dyDescent="0.25">
      <c r="B1489" s="132"/>
      <c r="C1489" s="132"/>
      <c r="D1489" s="245"/>
      <c r="E1489" s="132"/>
      <c r="F1489" s="132"/>
      <c r="G1489" s="132"/>
      <c r="H1489" s="132"/>
      <c r="I1489" s="132"/>
      <c r="J1489" s="132"/>
      <c r="K1489" s="132"/>
      <c r="L1489" s="132"/>
    </row>
    <row r="1490" spans="2:12" x14ac:dyDescent="0.25">
      <c r="B1490" s="132"/>
      <c r="C1490" s="132"/>
      <c r="D1490" s="245"/>
      <c r="E1490" s="132"/>
      <c r="F1490" s="132"/>
      <c r="G1490" s="132"/>
      <c r="H1490" s="132"/>
      <c r="I1490" s="132"/>
      <c r="J1490" s="132"/>
      <c r="K1490" s="132"/>
      <c r="L1490" s="132"/>
    </row>
    <row r="1491" spans="2:12" x14ac:dyDescent="0.25">
      <c r="B1491" s="132"/>
      <c r="C1491" s="132"/>
      <c r="D1491" s="245"/>
      <c r="E1491" s="132"/>
      <c r="F1491" s="132"/>
      <c r="G1491" s="132"/>
      <c r="H1491" s="132"/>
      <c r="I1491" s="132"/>
      <c r="J1491" s="132"/>
      <c r="K1491" s="132"/>
      <c r="L1491" s="132"/>
    </row>
    <row r="1492" spans="2:12" x14ac:dyDescent="0.25">
      <c r="B1492" s="132"/>
      <c r="C1492" s="132"/>
      <c r="D1492" s="245"/>
      <c r="E1492" s="132"/>
      <c r="F1492" s="132"/>
      <c r="G1492" s="132"/>
      <c r="H1492" s="132"/>
      <c r="I1492" s="132"/>
      <c r="J1492" s="132"/>
      <c r="K1492" s="132"/>
      <c r="L1492" s="132"/>
    </row>
    <row r="1493" spans="2:12" x14ac:dyDescent="0.25">
      <c r="B1493" s="132"/>
      <c r="C1493" s="132"/>
      <c r="D1493" s="245"/>
      <c r="E1493" s="132"/>
      <c r="F1493" s="132"/>
      <c r="G1493" s="132"/>
      <c r="H1493" s="132"/>
      <c r="I1493" s="132"/>
      <c r="J1493" s="132"/>
      <c r="K1493" s="132"/>
      <c r="L1493" s="132"/>
    </row>
    <row r="1494" spans="2:12" x14ac:dyDescent="0.25">
      <c r="B1494" s="132"/>
      <c r="C1494" s="132"/>
      <c r="D1494" s="245"/>
      <c r="E1494" s="132"/>
      <c r="F1494" s="132"/>
      <c r="G1494" s="132"/>
      <c r="H1494" s="132"/>
      <c r="I1494" s="132"/>
      <c r="J1494" s="132"/>
      <c r="K1494" s="132"/>
      <c r="L1494" s="132"/>
    </row>
    <row r="1495" spans="2:12" x14ac:dyDescent="0.25">
      <c r="B1495" s="132"/>
      <c r="C1495" s="132"/>
      <c r="D1495" s="245"/>
      <c r="E1495" s="132"/>
      <c r="F1495" s="132"/>
      <c r="G1495" s="132"/>
      <c r="H1495" s="132"/>
      <c r="I1495" s="132"/>
      <c r="J1495" s="132"/>
      <c r="K1495" s="132"/>
      <c r="L1495" s="132"/>
    </row>
    <row r="1496" spans="2:12" x14ac:dyDescent="0.25">
      <c r="B1496" s="132"/>
      <c r="C1496" s="132"/>
      <c r="D1496" s="245"/>
      <c r="E1496" s="132"/>
      <c r="F1496" s="132"/>
      <c r="G1496" s="132"/>
      <c r="H1496" s="132"/>
      <c r="I1496" s="132"/>
      <c r="J1496" s="132"/>
      <c r="K1496" s="132"/>
      <c r="L1496" s="132"/>
    </row>
    <row r="1497" spans="2:12" x14ac:dyDescent="0.25">
      <c r="B1497" s="132"/>
      <c r="C1497" s="132"/>
      <c r="D1497" s="245"/>
      <c r="E1497" s="132"/>
      <c r="F1497" s="132"/>
      <c r="G1497" s="132"/>
      <c r="H1497" s="132"/>
      <c r="I1497" s="132"/>
      <c r="J1497" s="132"/>
      <c r="K1497" s="132"/>
      <c r="L1497" s="132"/>
    </row>
    <row r="1498" spans="2:12" x14ac:dyDescent="0.25">
      <c r="B1498" s="132"/>
      <c r="C1498" s="132"/>
      <c r="D1498" s="245"/>
      <c r="E1498" s="132"/>
      <c r="F1498" s="132"/>
      <c r="G1498" s="132"/>
      <c r="H1498" s="132"/>
      <c r="I1498" s="132"/>
      <c r="J1498" s="132"/>
      <c r="K1498" s="132"/>
      <c r="L1498" s="132"/>
    </row>
    <row r="1499" spans="2:12" x14ac:dyDescent="0.25">
      <c r="B1499" s="132"/>
      <c r="C1499" s="132"/>
      <c r="D1499" s="245"/>
      <c r="E1499" s="132"/>
      <c r="F1499" s="132"/>
      <c r="G1499" s="132"/>
      <c r="H1499" s="132"/>
      <c r="I1499" s="132"/>
      <c r="J1499" s="132"/>
      <c r="K1499" s="132"/>
      <c r="L1499" s="132"/>
    </row>
    <row r="1500" spans="2:12" x14ac:dyDescent="0.25">
      <c r="B1500" s="132"/>
      <c r="C1500" s="132"/>
      <c r="D1500" s="245"/>
      <c r="E1500" s="132"/>
      <c r="F1500" s="132"/>
      <c r="G1500" s="132"/>
      <c r="H1500" s="132"/>
      <c r="I1500" s="132"/>
      <c r="J1500" s="132"/>
      <c r="K1500" s="132"/>
      <c r="L1500" s="132"/>
    </row>
    <row r="1501" spans="2:12" x14ac:dyDescent="0.25">
      <c r="B1501" s="132"/>
      <c r="C1501" s="132"/>
      <c r="D1501" s="245"/>
      <c r="E1501" s="132"/>
      <c r="F1501" s="132"/>
      <c r="G1501" s="132"/>
      <c r="H1501" s="132"/>
      <c r="I1501" s="132"/>
      <c r="J1501" s="132"/>
      <c r="K1501" s="132"/>
      <c r="L1501" s="132"/>
    </row>
    <row r="1502" spans="2:12" x14ac:dyDescent="0.25">
      <c r="B1502" s="132"/>
      <c r="C1502" s="132"/>
      <c r="D1502" s="245"/>
      <c r="E1502" s="132"/>
      <c r="F1502" s="132"/>
      <c r="G1502" s="132"/>
      <c r="H1502" s="132"/>
      <c r="I1502" s="132"/>
      <c r="J1502" s="132"/>
      <c r="K1502" s="132"/>
      <c r="L1502" s="132"/>
    </row>
    <row r="1503" spans="2:12" x14ac:dyDescent="0.25">
      <c r="B1503" s="132"/>
      <c r="C1503" s="132"/>
      <c r="D1503" s="245"/>
      <c r="E1503" s="132"/>
      <c r="F1503" s="132"/>
      <c r="G1503" s="132"/>
      <c r="H1503" s="132"/>
      <c r="I1503" s="132"/>
      <c r="J1503" s="132"/>
      <c r="K1503" s="132"/>
      <c r="L1503" s="132"/>
    </row>
    <row r="1504" spans="2:12" x14ac:dyDescent="0.25">
      <c r="B1504" s="132"/>
      <c r="C1504" s="132"/>
      <c r="D1504" s="245"/>
      <c r="E1504" s="132"/>
      <c r="F1504" s="132"/>
      <c r="G1504" s="132"/>
      <c r="H1504" s="132"/>
      <c r="I1504" s="132"/>
      <c r="J1504" s="132"/>
      <c r="K1504" s="132"/>
      <c r="L1504" s="132"/>
    </row>
    <row r="1505" spans="2:12" x14ac:dyDescent="0.25">
      <c r="B1505" s="132"/>
      <c r="C1505" s="132"/>
      <c r="D1505" s="245"/>
      <c r="E1505" s="132"/>
      <c r="F1505" s="132"/>
      <c r="G1505" s="132"/>
      <c r="H1505" s="132"/>
      <c r="I1505" s="132"/>
      <c r="J1505" s="132"/>
      <c r="K1505" s="132"/>
      <c r="L1505" s="132"/>
    </row>
    <row r="1506" spans="2:12" x14ac:dyDescent="0.25">
      <c r="B1506" s="132"/>
      <c r="C1506" s="132"/>
      <c r="D1506" s="245"/>
      <c r="E1506" s="132"/>
      <c r="F1506" s="132"/>
      <c r="G1506" s="132"/>
      <c r="H1506" s="132"/>
      <c r="I1506" s="132"/>
      <c r="J1506" s="132"/>
      <c r="K1506" s="132"/>
      <c r="L1506" s="132"/>
    </row>
    <row r="1507" spans="2:12" x14ac:dyDescent="0.25">
      <c r="B1507" s="132"/>
      <c r="C1507" s="132"/>
      <c r="D1507" s="245"/>
      <c r="E1507" s="132"/>
      <c r="F1507" s="132"/>
      <c r="G1507" s="132"/>
      <c r="H1507" s="132"/>
      <c r="I1507" s="132"/>
      <c r="J1507" s="132"/>
      <c r="K1507" s="132"/>
      <c r="L1507" s="132"/>
    </row>
    <row r="1508" spans="2:12" x14ac:dyDescent="0.25">
      <c r="B1508" s="132"/>
      <c r="C1508" s="132"/>
      <c r="D1508" s="245"/>
      <c r="E1508" s="132"/>
      <c r="F1508" s="132"/>
      <c r="G1508" s="132"/>
      <c r="H1508" s="132"/>
      <c r="I1508" s="132"/>
      <c r="J1508" s="132"/>
      <c r="K1508" s="132"/>
      <c r="L1508" s="132"/>
    </row>
    <row r="1509" spans="2:12" x14ac:dyDescent="0.25">
      <c r="B1509" s="132"/>
      <c r="C1509" s="132"/>
      <c r="D1509" s="245"/>
      <c r="E1509" s="132"/>
      <c r="F1509" s="132"/>
      <c r="G1509" s="132"/>
      <c r="H1509" s="132"/>
      <c r="I1509" s="132"/>
      <c r="J1509" s="132"/>
      <c r="K1509" s="132"/>
      <c r="L1509" s="132"/>
    </row>
    <row r="1510" spans="2:12" x14ac:dyDescent="0.25">
      <c r="B1510" s="132"/>
      <c r="C1510" s="132"/>
      <c r="D1510" s="245"/>
      <c r="E1510" s="132"/>
      <c r="F1510" s="132"/>
      <c r="G1510" s="132"/>
      <c r="H1510" s="132"/>
      <c r="I1510" s="132"/>
      <c r="J1510" s="132"/>
      <c r="K1510" s="132"/>
      <c r="L1510" s="132"/>
    </row>
    <row r="1511" spans="2:12" x14ac:dyDescent="0.25">
      <c r="B1511" s="132"/>
      <c r="C1511" s="132"/>
      <c r="D1511" s="245"/>
      <c r="E1511" s="132"/>
      <c r="F1511" s="132"/>
      <c r="G1511" s="132"/>
      <c r="H1511" s="132"/>
      <c r="I1511" s="132"/>
      <c r="J1511" s="132"/>
      <c r="K1511" s="132"/>
      <c r="L1511" s="132"/>
    </row>
    <row r="1512" spans="2:12" x14ac:dyDescent="0.25">
      <c r="B1512" s="132"/>
      <c r="C1512" s="132"/>
      <c r="D1512" s="245"/>
      <c r="E1512" s="132"/>
      <c r="F1512" s="132"/>
      <c r="G1512" s="132"/>
      <c r="H1512" s="132"/>
      <c r="I1512" s="132"/>
      <c r="J1512" s="132"/>
      <c r="K1512" s="132"/>
      <c r="L1512" s="132"/>
    </row>
    <row r="1513" spans="2:12" x14ac:dyDescent="0.25">
      <c r="B1513" s="132"/>
      <c r="C1513" s="132"/>
      <c r="D1513" s="245"/>
      <c r="E1513" s="132"/>
      <c r="F1513" s="132"/>
      <c r="G1513" s="132"/>
      <c r="H1513" s="132"/>
      <c r="I1513" s="132"/>
      <c r="J1513" s="132"/>
      <c r="K1513" s="132"/>
      <c r="L1513" s="132"/>
    </row>
    <row r="1514" spans="2:12" x14ac:dyDescent="0.25">
      <c r="B1514" s="132"/>
      <c r="C1514" s="132"/>
      <c r="D1514" s="245"/>
      <c r="E1514" s="132"/>
      <c r="F1514" s="132"/>
      <c r="G1514" s="132"/>
      <c r="H1514" s="132"/>
      <c r="I1514" s="132"/>
      <c r="J1514" s="132"/>
      <c r="K1514" s="132"/>
      <c r="L1514" s="132"/>
    </row>
    <row r="1515" spans="2:12" x14ac:dyDescent="0.25">
      <c r="B1515" s="132"/>
      <c r="C1515" s="132"/>
      <c r="D1515" s="245"/>
      <c r="E1515" s="132"/>
      <c r="F1515" s="132"/>
      <c r="G1515" s="132"/>
      <c r="H1515" s="132"/>
      <c r="I1515" s="132"/>
      <c r="J1515" s="132"/>
      <c r="K1515" s="132"/>
      <c r="L1515" s="132"/>
    </row>
    <row r="1516" spans="2:12" x14ac:dyDescent="0.25">
      <c r="B1516" s="132"/>
      <c r="C1516" s="132"/>
      <c r="D1516" s="245"/>
      <c r="E1516" s="132"/>
      <c r="F1516" s="132"/>
      <c r="G1516" s="132"/>
      <c r="H1516" s="132"/>
      <c r="I1516" s="132"/>
      <c r="J1516" s="132"/>
      <c r="K1516" s="132"/>
      <c r="L1516" s="132"/>
    </row>
    <row r="1517" spans="2:12" x14ac:dyDescent="0.25">
      <c r="B1517" s="132"/>
      <c r="C1517" s="132"/>
      <c r="D1517" s="245"/>
      <c r="E1517" s="132"/>
      <c r="F1517" s="132"/>
      <c r="G1517" s="132"/>
      <c r="H1517" s="132"/>
      <c r="I1517" s="132"/>
      <c r="J1517" s="132"/>
      <c r="K1517" s="132"/>
      <c r="L1517" s="132"/>
    </row>
    <row r="1518" spans="2:12" x14ac:dyDescent="0.25">
      <c r="B1518" s="132"/>
      <c r="C1518" s="132"/>
      <c r="D1518" s="245"/>
      <c r="E1518" s="132"/>
      <c r="F1518" s="132"/>
      <c r="G1518" s="132"/>
      <c r="H1518" s="132"/>
      <c r="I1518" s="132"/>
      <c r="J1518" s="132"/>
      <c r="K1518" s="132"/>
      <c r="L1518" s="132"/>
    </row>
    <row r="1519" spans="2:12" x14ac:dyDescent="0.25">
      <c r="B1519" s="132"/>
      <c r="C1519" s="132"/>
      <c r="D1519" s="245"/>
      <c r="E1519" s="132"/>
      <c r="F1519" s="132"/>
      <c r="G1519" s="132"/>
      <c r="H1519" s="132"/>
      <c r="I1519" s="132"/>
      <c r="J1519" s="132"/>
      <c r="K1519" s="132"/>
      <c r="L1519" s="132"/>
    </row>
    <row r="1520" spans="2:12" x14ac:dyDescent="0.25">
      <c r="B1520" s="132"/>
      <c r="C1520" s="132"/>
      <c r="D1520" s="245"/>
      <c r="E1520" s="132"/>
      <c r="F1520" s="132"/>
      <c r="G1520" s="132"/>
      <c r="H1520" s="132"/>
      <c r="I1520" s="132"/>
      <c r="J1520" s="132"/>
      <c r="K1520" s="132"/>
      <c r="L1520" s="132"/>
    </row>
    <row r="1521" spans="2:12" x14ac:dyDescent="0.25">
      <c r="B1521" s="132"/>
      <c r="C1521" s="132"/>
      <c r="D1521" s="245"/>
      <c r="E1521" s="132"/>
      <c r="F1521" s="132"/>
      <c r="G1521" s="132"/>
      <c r="H1521" s="132"/>
      <c r="I1521" s="132"/>
      <c r="J1521" s="132"/>
      <c r="K1521" s="132"/>
      <c r="L1521" s="132"/>
    </row>
    <row r="1522" spans="2:12" x14ac:dyDescent="0.25">
      <c r="B1522" s="132"/>
      <c r="C1522" s="132"/>
      <c r="D1522" s="245"/>
      <c r="E1522" s="132"/>
      <c r="F1522" s="132"/>
      <c r="G1522" s="132"/>
      <c r="H1522" s="132"/>
      <c r="I1522" s="132"/>
      <c r="J1522" s="132"/>
      <c r="K1522" s="132"/>
      <c r="L1522" s="132"/>
    </row>
    <row r="1523" spans="2:12" x14ac:dyDescent="0.25">
      <c r="B1523" s="132"/>
      <c r="C1523" s="132"/>
      <c r="D1523" s="245"/>
      <c r="E1523" s="132"/>
      <c r="F1523" s="132"/>
      <c r="G1523" s="132"/>
      <c r="H1523" s="132"/>
      <c r="I1523" s="132"/>
      <c r="J1523" s="132"/>
      <c r="K1523" s="132"/>
      <c r="L1523" s="132"/>
    </row>
    <row r="1524" spans="2:12" x14ac:dyDescent="0.25">
      <c r="B1524" s="132"/>
      <c r="C1524" s="132"/>
      <c r="D1524" s="245"/>
      <c r="E1524" s="132"/>
      <c r="F1524" s="132"/>
      <c r="G1524" s="132"/>
      <c r="H1524" s="132"/>
      <c r="I1524" s="132"/>
      <c r="J1524" s="132"/>
      <c r="K1524" s="132"/>
      <c r="L1524" s="132"/>
    </row>
    <row r="1525" spans="2:12" x14ac:dyDescent="0.25">
      <c r="B1525" s="132"/>
      <c r="C1525" s="132"/>
      <c r="D1525" s="245"/>
      <c r="E1525" s="132"/>
      <c r="F1525" s="132"/>
      <c r="G1525" s="132"/>
      <c r="H1525" s="132"/>
      <c r="I1525" s="132"/>
      <c r="J1525" s="132"/>
      <c r="K1525" s="132"/>
      <c r="L1525" s="132"/>
    </row>
    <row r="1526" spans="2:12" x14ac:dyDescent="0.25">
      <c r="B1526" s="132"/>
      <c r="C1526" s="132"/>
      <c r="D1526" s="245"/>
      <c r="E1526" s="132"/>
      <c r="F1526" s="132"/>
      <c r="G1526" s="132"/>
      <c r="H1526" s="132"/>
      <c r="I1526" s="132"/>
      <c r="J1526" s="132"/>
      <c r="K1526" s="132"/>
      <c r="L1526" s="132"/>
    </row>
    <row r="1527" spans="2:12" x14ac:dyDescent="0.25">
      <c r="B1527" s="132"/>
      <c r="C1527" s="132"/>
      <c r="D1527" s="245"/>
      <c r="E1527" s="132"/>
      <c r="F1527" s="132"/>
      <c r="G1527" s="132"/>
      <c r="H1527" s="132"/>
      <c r="I1527" s="132"/>
      <c r="J1527" s="132"/>
      <c r="K1527" s="132"/>
      <c r="L1527" s="132"/>
    </row>
    <row r="1528" spans="2:12" x14ac:dyDescent="0.25">
      <c r="B1528" s="132"/>
      <c r="C1528" s="132"/>
      <c r="D1528" s="245"/>
      <c r="E1528" s="132"/>
      <c r="F1528" s="132"/>
      <c r="G1528" s="132"/>
      <c r="H1528" s="132"/>
      <c r="I1528" s="132"/>
      <c r="J1528" s="132"/>
      <c r="K1528" s="132"/>
      <c r="L1528" s="132"/>
    </row>
    <row r="1529" spans="2:12" x14ac:dyDescent="0.25">
      <c r="B1529" s="132"/>
      <c r="C1529" s="132"/>
      <c r="D1529" s="245"/>
      <c r="E1529" s="132"/>
      <c r="F1529" s="132"/>
      <c r="G1529" s="132"/>
      <c r="H1529" s="132"/>
      <c r="I1529" s="132"/>
      <c r="J1529" s="132"/>
      <c r="K1529" s="132"/>
      <c r="L1529" s="132"/>
    </row>
    <row r="1530" spans="2:12" x14ac:dyDescent="0.25">
      <c r="B1530" s="132"/>
      <c r="C1530" s="132"/>
      <c r="D1530" s="245"/>
      <c r="E1530" s="132"/>
      <c r="F1530" s="132"/>
      <c r="G1530" s="132"/>
      <c r="H1530" s="132"/>
      <c r="I1530" s="132"/>
      <c r="J1530" s="132"/>
      <c r="K1530" s="132"/>
      <c r="L1530" s="132"/>
    </row>
    <row r="1531" spans="2:12" x14ac:dyDescent="0.25">
      <c r="B1531" s="132"/>
      <c r="C1531" s="132"/>
      <c r="D1531" s="245"/>
      <c r="E1531" s="132"/>
      <c r="F1531" s="132"/>
      <c r="G1531" s="132"/>
      <c r="H1531" s="132"/>
      <c r="I1531" s="132"/>
      <c r="J1531" s="132"/>
      <c r="K1531" s="132"/>
      <c r="L1531" s="132"/>
    </row>
    <row r="1532" spans="2:12" x14ac:dyDescent="0.25">
      <c r="B1532" s="132"/>
      <c r="C1532" s="132"/>
      <c r="D1532" s="245"/>
      <c r="E1532" s="132"/>
      <c r="F1532" s="132"/>
      <c r="G1532" s="132"/>
      <c r="H1532" s="132"/>
      <c r="I1532" s="132"/>
      <c r="J1532" s="132"/>
      <c r="K1532" s="132"/>
      <c r="L1532" s="132"/>
    </row>
    <row r="1533" spans="2:12" x14ac:dyDescent="0.25">
      <c r="B1533" s="132"/>
      <c r="C1533" s="132"/>
      <c r="D1533" s="245"/>
      <c r="E1533" s="132"/>
      <c r="F1533" s="132"/>
      <c r="G1533" s="132"/>
      <c r="H1533" s="132"/>
      <c r="I1533" s="132"/>
      <c r="J1533" s="132"/>
      <c r="K1533" s="132"/>
      <c r="L1533" s="132"/>
    </row>
    <row r="1534" spans="2:12" x14ac:dyDescent="0.25">
      <c r="B1534" s="132"/>
      <c r="C1534" s="132"/>
      <c r="D1534" s="245"/>
      <c r="E1534" s="132"/>
      <c r="F1534" s="132"/>
      <c r="G1534" s="132"/>
      <c r="H1534" s="132"/>
      <c r="I1534" s="132"/>
      <c r="J1534" s="132"/>
      <c r="K1534" s="132"/>
      <c r="L1534" s="132"/>
    </row>
    <row r="1535" spans="2:12" x14ac:dyDescent="0.25">
      <c r="B1535" s="132"/>
      <c r="C1535" s="132"/>
      <c r="D1535" s="245"/>
      <c r="E1535" s="132"/>
      <c r="F1535" s="132"/>
      <c r="G1535" s="132"/>
      <c r="H1535" s="132"/>
      <c r="I1535" s="132"/>
      <c r="J1535" s="132"/>
      <c r="K1535" s="132"/>
      <c r="L1535" s="132"/>
    </row>
    <row r="1536" spans="2:12" x14ac:dyDescent="0.25">
      <c r="B1536" s="132"/>
      <c r="C1536" s="132"/>
      <c r="D1536" s="245"/>
      <c r="E1536" s="132"/>
      <c r="F1536" s="132"/>
      <c r="G1536" s="132"/>
      <c r="H1536" s="132"/>
      <c r="I1536" s="132"/>
      <c r="J1536" s="132"/>
      <c r="K1536" s="132"/>
      <c r="L1536" s="132"/>
    </row>
    <row r="1537" spans="2:12" x14ac:dyDescent="0.25">
      <c r="B1537" s="132"/>
      <c r="C1537" s="132"/>
      <c r="D1537" s="245"/>
      <c r="E1537" s="132"/>
      <c r="F1537" s="132"/>
      <c r="G1537" s="132"/>
      <c r="H1537" s="132"/>
      <c r="I1537" s="132"/>
      <c r="J1537" s="132"/>
      <c r="K1537" s="132"/>
      <c r="L1537" s="132"/>
    </row>
    <row r="1538" spans="2:12" x14ac:dyDescent="0.25">
      <c r="B1538" s="132"/>
      <c r="C1538" s="132"/>
      <c r="D1538" s="245"/>
      <c r="E1538" s="132"/>
      <c r="F1538" s="132"/>
      <c r="G1538" s="132"/>
      <c r="H1538" s="132"/>
      <c r="I1538" s="132"/>
      <c r="J1538" s="132"/>
      <c r="K1538" s="132"/>
      <c r="L1538" s="132"/>
    </row>
    <row r="1539" spans="2:12" x14ac:dyDescent="0.25">
      <c r="B1539" s="132"/>
      <c r="C1539" s="132"/>
      <c r="D1539" s="245"/>
      <c r="E1539" s="132"/>
      <c r="F1539" s="132"/>
      <c r="G1539" s="132"/>
      <c r="H1539" s="132"/>
      <c r="I1539" s="132"/>
      <c r="J1539" s="132"/>
      <c r="K1539" s="132"/>
      <c r="L1539" s="132"/>
    </row>
    <row r="1540" spans="2:12" x14ac:dyDescent="0.25">
      <c r="B1540" s="132"/>
      <c r="C1540" s="132"/>
      <c r="D1540" s="245"/>
      <c r="E1540" s="132"/>
      <c r="F1540" s="132"/>
      <c r="G1540" s="132"/>
      <c r="H1540" s="132"/>
      <c r="I1540" s="132"/>
      <c r="J1540" s="132"/>
      <c r="K1540" s="132"/>
      <c r="L1540" s="132"/>
    </row>
    <row r="1541" spans="2:12" x14ac:dyDescent="0.25">
      <c r="B1541" s="132"/>
      <c r="C1541" s="132"/>
      <c r="D1541" s="245"/>
      <c r="E1541" s="132"/>
      <c r="F1541" s="132"/>
      <c r="G1541" s="132"/>
      <c r="H1541" s="132"/>
      <c r="I1541" s="132"/>
      <c r="J1541" s="132"/>
      <c r="K1541" s="132"/>
      <c r="L1541" s="132"/>
    </row>
    <row r="1542" spans="2:12" x14ac:dyDescent="0.25">
      <c r="B1542" s="132"/>
      <c r="C1542" s="132"/>
      <c r="D1542" s="245"/>
      <c r="E1542" s="132"/>
      <c r="F1542" s="132"/>
      <c r="G1542" s="132"/>
      <c r="H1542" s="132"/>
      <c r="I1542" s="132"/>
      <c r="J1542" s="132"/>
      <c r="K1542" s="132"/>
      <c r="L1542" s="132"/>
    </row>
    <row r="1543" spans="2:12" x14ac:dyDescent="0.25">
      <c r="B1543" s="132"/>
      <c r="C1543" s="132"/>
      <c r="D1543" s="245"/>
      <c r="E1543" s="132"/>
      <c r="F1543" s="132"/>
      <c r="G1543" s="132"/>
      <c r="H1543" s="132"/>
      <c r="I1543" s="132"/>
      <c r="J1543" s="132"/>
      <c r="K1543" s="132"/>
      <c r="L1543" s="132"/>
    </row>
    <row r="1544" spans="2:12" x14ac:dyDescent="0.25">
      <c r="B1544" s="132"/>
      <c r="C1544" s="132"/>
      <c r="D1544" s="245"/>
      <c r="E1544" s="132"/>
      <c r="F1544" s="132"/>
      <c r="G1544" s="132"/>
      <c r="H1544" s="132"/>
      <c r="I1544" s="132"/>
      <c r="J1544" s="132"/>
      <c r="K1544" s="132"/>
      <c r="L1544" s="132"/>
    </row>
    <row r="1545" spans="2:12" x14ac:dyDescent="0.25">
      <c r="B1545" s="132"/>
      <c r="C1545" s="132"/>
      <c r="D1545" s="245"/>
      <c r="E1545" s="132"/>
      <c r="F1545" s="132"/>
      <c r="G1545" s="132"/>
      <c r="H1545" s="132"/>
      <c r="I1545" s="132"/>
      <c r="J1545" s="132"/>
      <c r="K1545" s="132"/>
      <c r="L1545" s="132"/>
    </row>
    <row r="1546" spans="2:12" x14ac:dyDescent="0.25">
      <c r="B1546" s="132"/>
      <c r="C1546" s="132"/>
      <c r="D1546" s="245"/>
      <c r="E1546" s="132"/>
      <c r="F1546" s="132"/>
      <c r="G1546" s="132"/>
      <c r="H1546" s="132"/>
      <c r="I1546" s="132"/>
      <c r="J1546" s="132"/>
      <c r="K1546" s="132"/>
      <c r="L1546" s="132"/>
    </row>
    <row r="1547" spans="2:12" x14ac:dyDescent="0.25">
      <c r="B1547" s="132"/>
      <c r="C1547" s="132"/>
      <c r="D1547" s="245"/>
      <c r="E1547" s="132"/>
      <c r="F1547" s="132"/>
      <c r="G1547" s="132"/>
      <c r="H1547" s="132"/>
      <c r="I1547" s="132"/>
      <c r="J1547" s="132"/>
      <c r="K1547" s="132"/>
      <c r="L1547" s="132"/>
    </row>
    <row r="1548" spans="2:12" x14ac:dyDescent="0.25">
      <c r="B1548" s="132"/>
      <c r="C1548" s="132"/>
      <c r="D1548" s="245"/>
      <c r="E1548" s="132"/>
      <c r="F1548" s="132"/>
      <c r="G1548" s="132"/>
      <c r="H1548" s="132"/>
      <c r="I1548" s="132"/>
      <c r="J1548" s="132"/>
      <c r="K1548" s="132"/>
      <c r="L1548" s="132"/>
    </row>
    <row r="1549" spans="2:12" x14ac:dyDescent="0.25">
      <c r="B1549" s="132"/>
      <c r="C1549" s="132"/>
      <c r="D1549" s="245"/>
      <c r="E1549" s="132"/>
      <c r="F1549" s="132"/>
      <c r="G1549" s="132"/>
      <c r="H1549" s="132"/>
      <c r="I1549" s="132"/>
      <c r="J1549" s="132"/>
      <c r="K1549" s="132"/>
      <c r="L1549" s="132"/>
    </row>
    <row r="1550" spans="2:12" x14ac:dyDescent="0.25">
      <c r="B1550" s="132"/>
      <c r="C1550" s="132"/>
      <c r="D1550" s="245"/>
      <c r="E1550" s="132"/>
      <c r="F1550" s="132"/>
      <c r="G1550" s="132"/>
      <c r="H1550" s="132"/>
      <c r="I1550" s="132"/>
      <c r="J1550" s="132"/>
      <c r="K1550" s="132"/>
      <c r="L1550" s="132"/>
    </row>
    <row r="1551" spans="2:12" x14ac:dyDescent="0.25">
      <c r="B1551" s="132"/>
      <c r="C1551" s="132"/>
      <c r="D1551" s="245"/>
      <c r="E1551" s="132"/>
      <c r="F1551" s="132"/>
      <c r="G1551" s="132"/>
      <c r="H1551" s="132"/>
      <c r="I1551" s="132"/>
      <c r="J1551" s="132"/>
      <c r="K1551" s="132"/>
      <c r="L1551" s="132"/>
    </row>
    <row r="1552" spans="2:12" x14ac:dyDescent="0.25">
      <c r="B1552" s="132"/>
      <c r="C1552" s="132"/>
      <c r="D1552" s="245"/>
      <c r="E1552" s="132"/>
      <c r="F1552" s="132"/>
      <c r="G1552" s="132"/>
      <c r="H1552" s="132"/>
      <c r="I1552" s="132"/>
      <c r="J1552" s="132"/>
      <c r="K1552" s="132"/>
      <c r="L1552" s="132"/>
    </row>
    <row r="1553" spans="2:12" x14ac:dyDescent="0.25">
      <c r="B1553" s="132"/>
      <c r="C1553" s="132"/>
      <c r="D1553" s="245"/>
      <c r="E1553" s="132"/>
      <c r="F1553" s="132"/>
      <c r="G1553" s="132"/>
      <c r="H1553" s="132"/>
      <c r="I1553" s="132"/>
      <c r="J1553" s="132"/>
      <c r="K1553" s="132"/>
      <c r="L1553" s="132"/>
    </row>
    <row r="1554" spans="2:12" x14ac:dyDescent="0.25">
      <c r="B1554" s="132"/>
      <c r="C1554" s="132"/>
      <c r="D1554" s="245"/>
      <c r="E1554" s="132"/>
      <c r="F1554" s="132"/>
      <c r="G1554" s="132"/>
      <c r="H1554" s="132"/>
      <c r="I1554" s="132"/>
      <c r="J1554" s="132"/>
      <c r="K1554" s="132"/>
      <c r="L1554" s="132"/>
    </row>
    <row r="1555" spans="2:12" x14ac:dyDescent="0.25">
      <c r="B1555" s="132"/>
      <c r="C1555" s="132"/>
      <c r="D1555" s="245"/>
      <c r="E1555" s="132"/>
      <c r="F1555" s="132"/>
      <c r="G1555" s="132"/>
      <c r="H1555" s="132"/>
      <c r="I1555" s="132"/>
      <c r="J1555" s="132"/>
      <c r="K1555" s="132"/>
      <c r="L1555" s="132"/>
    </row>
    <row r="1556" spans="2:12" x14ac:dyDescent="0.25">
      <c r="B1556" s="132"/>
      <c r="C1556" s="132"/>
      <c r="D1556" s="245"/>
      <c r="E1556" s="132"/>
      <c r="F1556" s="132"/>
      <c r="G1556" s="132"/>
      <c r="H1556" s="132"/>
      <c r="I1556" s="132"/>
      <c r="J1556" s="132"/>
      <c r="K1556" s="132"/>
      <c r="L1556" s="132"/>
    </row>
    <row r="1557" spans="2:12" x14ac:dyDescent="0.25">
      <c r="B1557" s="132"/>
      <c r="C1557" s="132"/>
      <c r="D1557" s="245"/>
      <c r="E1557" s="132"/>
      <c r="F1557" s="132"/>
      <c r="G1557" s="132"/>
      <c r="H1557" s="132"/>
      <c r="I1557" s="132"/>
      <c r="J1557" s="132"/>
      <c r="K1557" s="132"/>
      <c r="L1557" s="132"/>
    </row>
    <row r="1558" spans="2:12" x14ac:dyDescent="0.25">
      <c r="B1558" s="132"/>
      <c r="C1558" s="132"/>
      <c r="D1558" s="245"/>
      <c r="E1558" s="132"/>
      <c r="F1558" s="132"/>
      <c r="G1558" s="132"/>
      <c r="H1558" s="132"/>
      <c r="I1558" s="132"/>
      <c r="J1558" s="132"/>
      <c r="K1558" s="132"/>
      <c r="L1558" s="132"/>
    </row>
    <row r="1559" spans="2:12" x14ac:dyDescent="0.25">
      <c r="B1559" s="132"/>
      <c r="C1559" s="132"/>
      <c r="D1559" s="245"/>
      <c r="E1559" s="132"/>
      <c r="F1559" s="132"/>
      <c r="G1559" s="132"/>
      <c r="H1559" s="132"/>
      <c r="I1559" s="132"/>
      <c r="J1559" s="132"/>
      <c r="K1559" s="132"/>
      <c r="L1559" s="132"/>
    </row>
    <row r="1560" spans="2:12" x14ac:dyDescent="0.25">
      <c r="B1560" s="132"/>
      <c r="C1560" s="132"/>
      <c r="D1560" s="245"/>
      <c r="E1560" s="132"/>
      <c r="F1560" s="132"/>
      <c r="G1560" s="132"/>
      <c r="H1560" s="132"/>
      <c r="I1560" s="132"/>
      <c r="J1560" s="132"/>
      <c r="K1560" s="132"/>
      <c r="L1560" s="132"/>
    </row>
    <row r="1561" spans="2:12" x14ac:dyDescent="0.25">
      <c r="B1561" s="132"/>
      <c r="C1561" s="132"/>
      <c r="D1561" s="245"/>
      <c r="E1561" s="132"/>
      <c r="F1561" s="132"/>
      <c r="G1561" s="132"/>
      <c r="H1561" s="132"/>
      <c r="I1561" s="132"/>
      <c r="J1561" s="132"/>
      <c r="K1561" s="132"/>
      <c r="L1561" s="132"/>
    </row>
    <row r="1562" spans="2:12" x14ac:dyDescent="0.25">
      <c r="B1562" s="132"/>
      <c r="C1562" s="132"/>
      <c r="D1562" s="245"/>
      <c r="E1562" s="132"/>
      <c r="F1562" s="132"/>
      <c r="G1562" s="132"/>
      <c r="H1562" s="132"/>
      <c r="I1562" s="132"/>
      <c r="J1562" s="132"/>
      <c r="K1562" s="132"/>
      <c r="L1562" s="132"/>
    </row>
    <row r="1563" spans="2:12" x14ac:dyDescent="0.25">
      <c r="B1563" s="132"/>
      <c r="C1563" s="132"/>
      <c r="D1563" s="245"/>
      <c r="E1563" s="132"/>
      <c r="F1563" s="132"/>
      <c r="G1563" s="132"/>
      <c r="H1563" s="132"/>
      <c r="I1563" s="132"/>
      <c r="J1563" s="132"/>
      <c r="K1563" s="132"/>
      <c r="L1563" s="132"/>
    </row>
    <row r="1564" spans="2:12" x14ac:dyDescent="0.25">
      <c r="B1564" s="132"/>
      <c r="C1564" s="132"/>
      <c r="D1564" s="245"/>
      <c r="E1564" s="132"/>
      <c r="F1564" s="132"/>
      <c r="G1564" s="132"/>
      <c r="H1564" s="132"/>
      <c r="I1564" s="132"/>
      <c r="J1564" s="132"/>
      <c r="K1564" s="132"/>
      <c r="L1564" s="132"/>
    </row>
    <row r="1565" spans="2:12" x14ac:dyDescent="0.25">
      <c r="B1565" s="132"/>
      <c r="C1565" s="132"/>
      <c r="D1565" s="245"/>
      <c r="E1565" s="132"/>
      <c r="F1565" s="132"/>
      <c r="G1565" s="132"/>
      <c r="H1565" s="132"/>
      <c r="I1565" s="132"/>
      <c r="J1565" s="132"/>
      <c r="K1565" s="132"/>
      <c r="L1565" s="132"/>
    </row>
    <row r="1566" spans="2:12" x14ac:dyDescent="0.25">
      <c r="B1566" s="132"/>
      <c r="C1566" s="132"/>
      <c r="D1566" s="245"/>
      <c r="E1566" s="132"/>
      <c r="F1566" s="132"/>
      <c r="G1566" s="132"/>
      <c r="H1566" s="132"/>
      <c r="I1566" s="132"/>
      <c r="J1566" s="132"/>
      <c r="K1566" s="132"/>
      <c r="L1566" s="132"/>
    </row>
    <row r="1567" spans="2:12" x14ac:dyDescent="0.25">
      <c r="B1567" s="132"/>
      <c r="C1567" s="132"/>
      <c r="D1567" s="245"/>
      <c r="E1567" s="132"/>
      <c r="F1567" s="132"/>
      <c r="G1567" s="132"/>
      <c r="H1567" s="132"/>
      <c r="I1567" s="132"/>
      <c r="J1567" s="132"/>
      <c r="K1567" s="132"/>
      <c r="L1567" s="132"/>
    </row>
    <row r="1568" spans="2:12" x14ac:dyDescent="0.25">
      <c r="B1568" s="132"/>
      <c r="C1568" s="132"/>
      <c r="D1568" s="245"/>
      <c r="E1568" s="132"/>
      <c r="F1568" s="132"/>
      <c r="G1568" s="132"/>
      <c r="H1568" s="132"/>
      <c r="I1568" s="132"/>
      <c r="J1568" s="132"/>
      <c r="K1568" s="132"/>
      <c r="L1568" s="132"/>
    </row>
    <row r="1569" spans="2:12" x14ac:dyDescent="0.25">
      <c r="B1569" s="132"/>
      <c r="C1569" s="132"/>
      <c r="D1569" s="245"/>
      <c r="E1569" s="132"/>
      <c r="F1569" s="132"/>
      <c r="G1569" s="132"/>
      <c r="H1569" s="132"/>
      <c r="I1569" s="132"/>
      <c r="J1569" s="132"/>
      <c r="K1569" s="132"/>
      <c r="L1569" s="132"/>
    </row>
    <row r="1570" spans="2:12" x14ac:dyDescent="0.25">
      <c r="B1570" s="132"/>
      <c r="C1570" s="132"/>
      <c r="D1570" s="245"/>
      <c r="E1570" s="132"/>
      <c r="F1570" s="132"/>
      <c r="G1570" s="132"/>
      <c r="H1570" s="132"/>
      <c r="I1570" s="132"/>
      <c r="J1570" s="132"/>
      <c r="K1570" s="132"/>
      <c r="L1570" s="132"/>
    </row>
    <row r="1571" spans="2:12" x14ac:dyDescent="0.25">
      <c r="B1571" s="132"/>
      <c r="C1571" s="132"/>
      <c r="D1571" s="245"/>
      <c r="E1571" s="132"/>
      <c r="F1571" s="132"/>
      <c r="G1571" s="132"/>
      <c r="H1571" s="132"/>
      <c r="I1571" s="132"/>
      <c r="J1571" s="132"/>
      <c r="K1571" s="132"/>
      <c r="L1571" s="132"/>
    </row>
    <row r="1572" spans="2:12" x14ac:dyDescent="0.25">
      <c r="B1572" s="132"/>
      <c r="C1572" s="132"/>
      <c r="D1572" s="245"/>
      <c r="E1572" s="132"/>
      <c r="F1572" s="132"/>
      <c r="G1572" s="132"/>
      <c r="H1572" s="132"/>
      <c r="I1572" s="132"/>
      <c r="J1572" s="132"/>
      <c r="K1572" s="132"/>
      <c r="L1572" s="132"/>
    </row>
    <row r="1573" spans="2:12" x14ac:dyDescent="0.25">
      <c r="B1573" s="132"/>
      <c r="C1573" s="132"/>
      <c r="D1573" s="245"/>
      <c r="E1573" s="132"/>
      <c r="F1573" s="132"/>
      <c r="G1573" s="132"/>
      <c r="H1573" s="132"/>
      <c r="I1573" s="132"/>
      <c r="J1573" s="132"/>
      <c r="K1573" s="132"/>
      <c r="L1573" s="132"/>
    </row>
    <row r="1574" spans="2:12" x14ac:dyDescent="0.25">
      <c r="B1574" s="132"/>
      <c r="C1574" s="132"/>
      <c r="D1574" s="245"/>
      <c r="E1574" s="132"/>
      <c r="F1574" s="132"/>
      <c r="G1574" s="132"/>
      <c r="H1574" s="132"/>
      <c r="I1574" s="132"/>
      <c r="J1574" s="132"/>
      <c r="K1574" s="132"/>
      <c r="L1574" s="132"/>
    </row>
    <row r="1575" spans="2:12" x14ac:dyDescent="0.25">
      <c r="B1575" s="132"/>
      <c r="C1575" s="132"/>
      <c r="D1575" s="245"/>
      <c r="E1575" s="132"/>
      <c r="F1575" s="132"/>
      <c r="G1575" s="132"/>
      <c r="H1575" s="132"/>
      <c r="I1575" s="132"/>
      <c r="J1575" s="132"/>
      <c r="K1575" s="132"/>
      <c r="L1575" s="132"/>
    </row>
    <row r="1576" spans="2:12" x14ac:dyDescent="0.25">
      <c r="B1576" s="132"/>
      <c r="C1576" s="132"/>
      <c r="D1576" s="245"/>
      <c r="E1576" s="132"/>
      <c r="F1576" s="132"/>
      <c r="G1576" s="132"/>
      <c r="H1576" s="132"/>
      <c r="I1576" s="132"/>
      <c r="J1576" s="132"/>
      <c r="K1576" s="132"/>
      <c r="L1576" s="132"/>
    </row>
    <row r="1577" spans="2:12" x14ac:dyDescent="0.25">
      <c r="B1577" s="132"/>
      <c r="C1577" s="132"/>
      <c r="D1577" s="245"/>
      <c r="E1577" s="132"/>
      <c r="F1577" s="132"/>
      <c r="G1577" s="132"/>
      <c r="H1577" s="132"/>
      <c r="I1577" s="132"/>
      <c r="J1577" s="132"/>
      <c r="K1577" s="132"/>
      <c r="L1577" s="132"/>
    </row>
    <row r="1578" spans="2:12" x14ac:dyDescent="0.25">
      <c r="B1578" s="132"/>
      <c r="C1578" s="132"/>
      <c r="D1578" s="245"/>
      <c r="E1578" s="132"/>
      <c r="F1578" s="132"/>
      <c r="G1578" s="132"/>
      <c r="H1578" s="132"/>
      <c r="I1578" s="132"/>
      <c r="J1578" s="132"/>
      <c r="K1578" s="132"/>
      <c r="L1578" s="132"/>
    </row>
    <row r="1579" spans="2:12" x14ac:dyDescent="0.25">
      <c r="B1579" s="132"/>
      <c r="C1579" s="132"/>
      <c r="D1579" s="245"/>
      <c r="E1579" s="132"/>
      <c r="F1579" s="132"/>
      <c r="G1579" s="132"/>
      <c r="H1579" s="132"/>
      <c r="I1579" s="132"/>
      <c r="J1579" s="132"/>
      <c r="K1579" s="132"/>
      <c r="L1579" s="132"/>
    </row>
    <row r="1580" spans="2:12" x14ac:dyDescent="0.25">
      <c r="B1580" s="132"/>
      <c r="C1580" s="132"/>
      <c r="D1580" s="245"/>
      <c r="E1580" s="132"/>
      <c r="F1580" s="132"/>
      <c r="G1580" s="132"/>
      <c r="H1580" s="132"/>
      <c r="I1580" s="132"/>
      <c r="J1580" s="132"/>
      <c r="K1580" s="132"/>
      <c r="L1580" s="132"/>
    </row>
    <row r="1581" spans="2:12" x14ac:dyDescent="0.25">
      <c r="B1581" s="132"/>
      <c r="C1581" s="132"/>
      <c r="D1581" s="245"/>
      <c r="E1581" s="132"/>
      <c r="F1581" s="132"/>
      <c r="G1581" s="132"/>
      <c r="H1581" s="132"/>
      <c r="I1581" s="132"/>
      <c r="J1581" s="132"/>
      <c r="K1581" s="132"/>
      <c r="L1581" s="132"/>
    </row>
    <row r="1582" spans="2:12" x14ac:dyDescent="0.25">
      <c r="B1582" s="132"/>
      <c r="C1582" s="132"/>
      <c r="D1582" s="245"/>
      <c r="E1582" s="132"/>
      <c r="F1582" s="132"/>
      <c r="G1582" s="132"/>
      <c r="H1582" s="132"/>
      <c r="I1582" s="132"/>
      <c r="J1582" s="132"/>
      <c r="K1582" s="132"/>
      <c r="L1582" s="132"/>
    </row>
    <row r="1583" spans="2:12" x14ac:dyDescent="0.25">
      <c r="B1583" s="132"/>
      <c r="C1583" s="132"/>
      <c r="D1583" s="245"/>
      <c r="E1583" s="132"/>
      <c r="F1583" s="132"/>
      <c r="G1583" s="132"/>
      <c r="H1583" s="132"/>
      <c r="I1583" s="132"/>
      <c r="J1583" s="132"/>
      <c r="K1583" s="132"/>
      <c r="L1583" s="132"/>
    </row>
    <row r="1584" spans="2:12" x14ac:dyDescent="0.25">
      <c r="B1584" s="132"/>
      <c r="C1584" s="132"/>
      <c r="D1584" s="245"/>
      <c r="E1584" s="132"/>
      <c r="F1584" s="132"/>
      <c r="G1584" s="132"/>
      <c r="H1584" s="132"/>
      <c r="I1584" s="132"/>
      <c r="J1584" s="132"/>
      <c r="K1584" s="132"/>
      <c r="L1584" s="132"/>
    </row>
    <row r="1585" spans="2:12" x14ac:dyDescent="0.25">
      <c r="B1585" s="132"/>
      <c r="C1585" s="132"/>
      <c r="D1585" s="245"/>
      <c r="E1585" s="132"/>
      <c r="F1585" s="132"/>
      <c r="G1585" s="132"/>
      <c r="H1585" s="132"/>
      <c r="I1585" s="132"/>
      <c r="J1585" s="132"/>
      <c r="K1585" s="132"/>
      <c r="L1585" s="132"/>
    </row>
    <row r="1586" spans="2:12" x14ac:dyDescent="0.25">
      <c r="B1586" s="132"/>
      <c r="C1586" s="132"/>
      <c r="D1586" s="245"/>
      <c r="E1586" s="132"/>
      <c r="F1586" s="132"/>
      <c r="G1586" s="132"/>
      <c r="H1586" s="132"/>
      <c r="I1586" s="132"/>
      <c r="J1586" s="132"/>
      <c r="K1586" s="132"/>
      <c r="L1586" s="132"/>
    </row>
    <row r="1587" spans="2:12" x14ac:dyDescent="0.25">
      <c r="B1587" s="132"/>
      <c r="C1587" s="132"/>
      <c r="D1587" s="245"/>
      <c r="E1587" s="132"/>
      <c r="F1587" s="132"/>
      <c r="G1587" s="132"/>
      <c r="H1587" s="132"/>
      <c r="I1587" s="132"/>
      <c r="J1587" s="132"/>
      <c r="K1587" s="132"/>
      <c r="L1587" s="132"/>
    </row>
    <row r="1588" spans="2:12" x14ac:dyDescent="0.25">
      <c r="B1588" s="132"/>
      <c r="C1588" s="132"/>
      <c r="D1588" s="245"/>
      <c r="E1588" s="132"/>
      <c r="F1588" s="132"/>
      <c r="G1588" s="132"/>
      <c r="H1588" s="132"/>
      <c r="I1588" s="132"/>
      <c r="J1588" s="132"/>
      <c r="K1588" s="132"/>
      <c r="L1588" s="132"/>
    </row>
    <row r="1589" spans="2:12" x14ac:dyDescent="0.25">
      <c r="B1589" s="132"/>
      <c r="C1589" s="132"/>
      <c r="D1589" s="245"/>
      <c r="E1589" s="132"/>
      <c r="F1589" s="132"/>
      <c r="G1589" s="132"/>
      <c r="H1589" s="132"/>
      <c r="I1589" s="132"/>
      <c r="J1589" s="132"/>
      <c r="K1589" s="132"/>
      <c r="L1589" s="132"/>
    </row>
    <row r="1590" spans="2:12" x14ac:dyDescent="0.25">
      <c r="B1590" s="132"/>
      <c r="C1590" s="132"/>
      <c r="D1590" s="245"/>
      <c r="E1590" s="132"/>
      <c r="F1590" s="132"/>
      <c r="G1590" s="132"/>
      <c r="H1590" s="132"/>
      <c r="I1590" s="132"/>
      <c r="J1590" s="132"/>
      <c r="K1590" s="132"/>
      <c r="L1590" s="132"/>
    </row>
    <row r="1591" spans="2:12" x14ac:dyDescent="0.25">
      <c r="B1591" s="132"/>
      <c r="C1591" s="132"/>
      <c r="D1591" s="245"/>
      <c r="E1591" s="132"/>
      <c r="F1591" s="132"/>
      <c r="G1591" s="132"/>
      <c r="H1591" s="132"/>
      <c r="I1591" s="132"/>
      <c r="J1591" s="132"/>
      <c r="K1591" s="132"/>
      <c r="L1591" s="132"/>
    </row>
    <row r="1592" spans="2:12" x14ac:dyDescent="0.25">
      <c r="B1592" s="132"/>
      <c r="C1592" s="132"/>
      <c r="D1592" s="245"/>
      <c r="E1592" s="132"/>
      <c r="F1592" s="132"/>
      <c r="G1592" s="132"/>
      <c r="H1592" s="132"/>
      <c r="I1592" s="132"/>
      <c r="J1592" s="132"/>
      <c r="K1592" s="132"/>
      <c r="L1592" s="132"/>
    </row>
    <row r="1593" spans="2:12" x14ac:dyDescent="0.25">
      <c r="B1593" s="132"/>
      <c r="C1593" s="132"/>
      <c r="D1593" s="245"/>
      <c r="E1593" s="132"/>
      <c r="F1593" s="132"/>
      <c r="G1593" s="132"/>
      <c r="H1593" s="132"/>
      <c r="I1593" s="132"/>
      <c r="J1593" s="132"/>
      <c r="K1593" s="132"/>
      <c r="L1593" s="132"/>
    </row>
    <row r="1594" spans="2:12" x14ac:dyDescent="0.25">
      <c r="B1594" s="132"/>
      <c r="C1594" s="132"/>
      <c r="D1594" s="245"/>
      <c r="E1594" s="132"/>
      <c r="F1594" s="132"/>
      <c r="G1594" s="132"/>
      <c r="H1594" s="132"/>
      <c r="I1594" s="132"/>
      <c r="J1594" s="132"/>
      <c r="K1594" s="132"/>
      <c r="L1594" s="132"/>
    </row>
    <row r="1595" spans="2:12" x14ac:dyDescent="0.25">
      <c r="B1595" s="132"/>
      <c r="C1595" s="132"/>
      <c r="D1595" s="245"/>
      <c r="E1595" s="132"/>
      <c r="F1595" s="132"/>
      <c r="G1595" s="132"/>
      <c r="H1595" s="132"/>
      <c r="I1595" s="132"/>
      <c r="J1595" s="132"/>
      <c r="K1595" s="132"/>
      <c r="L1595" s="132"/>
    </row>
    <row r="1596" spans="2:12" x14ac:dyDescent="0.25">
      <c r="B1596" s="132"/>
      <c r="C1596" s="132"/>
      <c r="D1596" s="245"/>
      <c r="E1596" s="132"/>
      <c r="F1596" s="132"/>
      <c r="G1596" s="132"/>
      <c r="H1596" s="132"/>
      <c r="I1596" s="132"/>
      <c r="J1596" s="132"/>
      <c r="K1596" s="132"/>
      <c r="L1596" s="132"/>
    </row>
    <row r="1597" spans="2:12" x14ac:dyDescent="0.25">
      <c r="B1597" s="132"/>
      <c r="C1597" s="132"/>
      <c r="D1597" s="245"/>
      <c r="E1597" s="132"/>
      <c r="F1597" s="132"/>
      <c r="G1597" s="132"/>
      <c r="H1597" s="132"/>
      <c r="I1597" s="132"/>
      <c r="J1597" s="132"/>
      <c r="K1597" s="132"/>
      <c r="L1597" s="132"/>
    </row>
    <row r="1598" spans="2:12" x14ac:dyDescent="0.25">
      <c r="B1598" s="132"/>
      <c r="C1598" s="132"/>
      <c r="D1598" s="245"/>
      <c r="E1598" s="132"/>
      <c r="F1598" s="132"/>
      <c r="G1598" s="132"/>
      <c r="H1598" s="132"/>
      <c r="I1598" s="132"/>
      <c r="J1598" s="132"/>
      <c r="K1598" s="132"/>
      <c r="L1598" s="132"/>
    </row>
    <row r="1599" spans="2:12" x14ac:dyDescent="0.25">
      <c r="B1599" s="132"/>
      <c r="C1599" s="132"/>
      <c r="D1599" s="245"/>
      <c r="E1599" s="132"/>
      <c r="F1599" s="132"/>
      <c r="G1599" s="132"/>
      <c r="H1599" s="132"/>
      <c r="I1599" s="132"/>
      <c r="J1599" s="132"/>
      <c r="K1599" s="132"/>
      <c r="L1599" s="132"/>
    </row>
    <row r="1600" spans="2:12" x14ac:dyDescent="0.25">
      <c r="B1600" s="132"/>
      <c r="C1600" s="132"/>
      <c r="D1600" s="245"/>
      <c r="E1600" s="132"/>
      <c r="F1600" s="132"/>
      <c r="G1600" s="132"/>
      <c r="H1600" s="132"/>
      <c r="I1600" s="132"/>
      <c r="J1600" s="132"/>
      <c r="K1600" s="132"/>
      <c r="L1600" s="132"/>
    </row>
    <row r="1601" spans="2:12" x14ac:dyDescent="0.25">
      <c r="B1601" s="132"/>
      <c r="C1601" s="132"/>
      <c r="D1601" s="245"/>
      <c r="E1601" s="132"/>
      <c r="F1601" s="132"/>
      <c r="G1601" s="132"/>
      <c r="H1601" s="132"/>
      <c r="I1601" s="132"/>
      <c r="J1601" s="132"/>
      <c r="K1601" s="132"/>
      <c r="L1601" s="132"/>
    </row>
    <row r="1602" spans="2:12" x14ac:dyDescent="0.25">
      <c r="B1602" s="132"/>
      <c r="C1602" s="132"/>
      <c r="D1602" s="245"/>
      <c r="E1602" s="132"/>
      <c r="F1602" s="132"/>
      <c r="G1602" s="132"/>
      <c r="H1602" s="132"/>
      <c r="I1602" s="132"/>
      <c r="J1602" s="132"/>
      <c r="K1602" s="132"/>
      <c r="L1602" s="132"/>
    </row>
    <row r="1603" spans="2:12" x14ac:dyDescent="0.25">
      <c r="B1603" s="132"/>
      <c r="C1603" s="132"/>
      <c r="D1603" s="245"/>
      <c r="E1603" s="132"/>
      <c r="F1603" s="132"/>
      <c r="G1603" s="132"/>
      <c r="H1603" s="132"/>
      <c r="I1603" s="132"/>
      <c r="J1603" s="132"/>
      <c r="K1603" s="132"/>
      <c r="L1603" s="132"/>
    </row>
    <row r="1604" spans="2:12" x14ac:dyDescent="0.25">
      <c r="B1604" s="132"/>
      <c r="C1604" s="132"/>
      <c r="D1604" s="245"/>
      <c r="E1604" s="132"/>
      <c r="F1604" s="132"/>
      <c r="G1604" s="132"/>
      <c r="H1604" s="132"/>
      <c r="I1604" s="132"/>
      <c r="J1604" s="132"/>
      <c r="K1604" s="132"/>
      <c r="L1604" s="132"/>
    </row>
    <row r="1605" spans="2:12" x14ac:dyDescent="0.25">
      <c r="B1605" s="132"/>
      <c r="C1605" s="132"/>
      <c r="D1605" s="245"/>
      <c r="E1605" s="132"/>
      <c r="F1605" s="132"/>
      <c r="G1605" s="132"/>
      <c r="H1605" s="132"/>
      <c r="I1605" s="132"/>
      <c r="J1605" s="132"/>
      <c r="K1605" s="132"/>
      <c r="L1605" s="132"/>
    </row>
    <row r="1606" spans="2:12" x14ac:dyDescent="0.25">
      <c r="B1606" s="132"/>
      <c r="C1606" s="132"/>
      <c r="D1606" s="245"/>
      <c r="E1606" s="132"/>
      <c r="F1606" s="132"/>
      <c r="G1606" s="132"/>
      <c r="H1606" s="132"/>
      <c r="I1606" s="132"/>
      <c r="J1606" s="132"/>
      <c r="K1606" s="132"/>
      <c r="L1606" s="132"/>
    </row>
    <row r="1607" spans="2:12" x14ac:dyDescent="0.25">
      <c r="B1607" s="132"/>
      <c r="C1607" s="132"/>
      <c r="D1607" s="245"/>
      <c r="E1607" s="132"/>
      <c r="F1607" s="132"/>
      <c r="G1607" s="132"/>
      <c r="H1607" s="132"/>
      <c r="I1607" s="132"/>
      <c r="J1607" s="132"/>
      <c r="K1607" s="132"/>
      <c r="L1607" s="132"/>
    </row>
    <row r="1608" spans="2:12" x14ac:dyDescent="0.25">
      <c r="B1608" s="132"/>
      <c r="C1608" s="132"/>
      <c r="D1608" s="245"/>
      <c r="E1608" s="132"/>
      <c r="F1608" s="132"/>
      <c r="G1608" s="132"/>
      <c r="H1608" s="132"/>
      <c r="I1608" s="132"/>
      <c r="J1608" s="132"/>
      <c r="K1608" s="132"/>
      <c r="L1608" s="132"/>
    </row>
    <row r="1609" spans="2:12" x14ac:dyDescent="0.25">
      <c r="B1609" s="132"/>
      <c r="C1609" s="132"/>
      <c r="D1609" s="245"/>
      <c r="E1609" s="132"/>
      <c r="F1609" s="132"/>
      <c r="G1609" s="132"/>
      <c r="H1609" s="132"/>
      <c r="I1609" s="132"/>
      <c r="J1609" s="132"/>
      <c r="K1609" s="132"/>
      <c r="L1609" s="132"/>
    </row>
    <row r="1610" spans="2:12" x14ac:dyDescent="0.25">
      <c r="B1610" s="132"/>
      <c r="C1610" s="132"/>
      <c r="D1610" s="245"/>
      <c r="E1610" s="132"/>
      <c r="F1610" s="132"/>
      <c r="G1610" s="132"/>
      <c r="H1610" s="132"/>
      <c r="I1610" s="132"/>
      <c r="J1610" s="132"/>
      <c r="K1610" s="132"/>
      <c r="L1610" s="132"/>
    </row>
    <row r="1611" spans="2:12" x14ac:dyDescent="0.25">
      <c r="B1611" s="132"/>
      <c r="C1611" s="132"/>
      <c r="D1611" s="245"/>
      <c r="E1611" s="132"/>
      <c r="F1611" s="132"/>
      <c r="G1611" s="132"/>
      <c r="H1611" s="132"/>
      <c r="I1611" s="132"/>
      <c r="J1611" s="132"/>
      <c r="K1611" s="132"/>
      <c r="L1611" s="132"/>
    </row>
    <row r="1612" spans="2:12" x14ac:dyDescent="0.25">
      <c r="B1612" s="132"/>
      <c r="C1612" s="132"/>
      <c r="D1612" s="245"/>
      <c r="E1612" s="132"/>
      <c r="F1612" s="132"/>
      <c r="G1612" s="132"/>
      <c r="H1612" s="132"/>
      <c r="I1612" s="132"/>
      <c r="J1612" s="132"/>
      <c r="K1612" s="132"/>
      <c r="L1612" s="132"/>
    </row>
    <row r="1613" spans="2:12" x14ac:dyDescent="0.25">
      <c r="B1613" s="132"/>
      <c r="C1613" s="132"/>
      <c r="D1613" s="245"/>
      <c r="E1613" s="132"/>
      <c r="F1613" s="132"/>
      <c r="G1613" s="132"/>
      <c r="H1613" s="132"/>
      <c r="I1613" s="132"/>
      <c r="J1613" s="132"/>
      <c r="K1613" s="132"/>
      <c r="L1613" s="132"/>
    </row>
    <row r="1614" spans="2:12" x14ac:dyDescent="0.25">
      <c r="B1614" s="132"/>
      <c r="C1614" s="132"/>
      <c r="D1614" s="245"/>
      <c r="E1614" s="132"/>
      <c r="F1614" s="132"/>
      <c r="G1614" s="132"/>
      <c r="H1614" s="132"/>
      <c r="I1614" s="132"/>
      <c r="J1614" s="132"/>
      <c r="K1614" s="132"/>
      <c r="L1614" s="132"/>
    </row>
    <row r="1615" spans="2:12" x14ac:dyDescent="0.25">
      <c r="B1615" s="132"/>
      <c r="C1615" s="132"/>
      <c r="D1615" s="245"/>
      <c r="E1615" s="132"/>
      <c r="F1615" s="132"/>
      <c r="G1615" s="132"/>
      <c r="H1615" s="132"/>
      <c r="I1615" s="132"/>
      <c r="J1615" s="132"/>
      <c r="K1615" s="132"/>
      <c r="L1615" s="132"/>
    </row>
    <row r="1616" spans="2:12" x14ac:dyDescent="0.25">
      <c r="B1616" s="132"/>
      <c r="C1616" s="132"/>
      <c r="D1616" s="245"/>
      <c r="E1616" s="132"/>
      <c r="F1616" s="132"/>
      <c r="G1616" s="132"/>
      <c r="H1616" s="132"/>
      <c r="I1616" s="132"/>
      <c r="J1616" s="132"/>
      <c r="K1616" s="132"/>
      <c r="L1616" s="132"/>
    </row>
    <row r="1617" spans="2:12" x14ac:dyDescent="0.25">
      <c r="B1617" s="132"/>
      <c r="C1617" s="132"/>
      <c r="D1617" s="245"/>
      <c r="E1617" s="132"/>
      <c r="F1617" s="132"/>
      <c r="G1617" s="132"/>
      <c r="H1617" s="132"/>
      <c r="I1617" s="132"/>
      <c r="J1617" s="132"/>
      <c r="K1617" s="132"/>
      <c r="L1617" s="132"/>
    </row>
    <row r="1618" spans="2:12" x14ac:dyDescent="0.25">
      <c r="B1618" s="132"/>
      <c r="C1618" s="132"/>
      <c r="D1618" s="245"/>
      <c r="E1618" s="132"/>
      <c r="F1618" s="132"/>
      <c r="G1618" s="132"/>
      <c r="H1618" s="132"/>
      <c r="I1618" s="132"/>
      <c r="J1618" s="132"/>
      <c r="K1618" s="132"/>
      <c r="L1618" s="132"/>
    </row>
    <row r="1619" spans="2:12" x14ac:dyDescent="0.25">
      <c r="B1619" s="132"/>
      <c r="C1619" s="132"/>
      <c r="D1619" s="245"/>
      <c r="E1619" s="132"/>
      <c r="F1619" s="132"/>
      <c r="G1619" s="132"/>
      <c r="H1619" s="132"/>
      <c r="I1619" s="132"/>
      <c r="J1619" s="132"/>
      <c r="K1619" s="132"/>
      <c r="L1619" s="132"/>
    </row>
    <row r="1620" spans="2:12" x14ac:dyDescent="0.25">
      <c r="B1620" s="132"/>
      <c r="C1620" s="132"/>
      <c r="D1620" s="245"/>
      <c r="E1620" s="132"/>
      <c r="F1620" s="132"/>
      <c r="G1620" s="132"/>
      <c r="H1620" s="132"/>
      <c r="I1620" s="132"/>
      <c r="J1620" s="132"/>
      <c r="K1620" s="132"/>
      <c r="L1620" s="132"/>
    </row>
    <row r="1621" spans="2:12" x14ac:dyDescent="0.25">
      <c r="B1621" s="132"/>
      <c r="C1621" s="132"/>
      <c r="D1621" s="245"/>
      <c r="E1621" s="132"/>
      <c r="F1621" s="132"/>
      <c r="G1621" s="132"/>
      <c r="H1621" s="132"/>
      <c r="I1621" s="132"/>
      <c r="J1621" s="132"/>
      <c r="K1621" s="132"/>
      <c r="L1621" s="132"/>
    </row>
    <row r="1622" spans="2:12" x14ac:dyDescent="0.25">
      <c r="B1622" s="132"/>
      <c r="C1622" s="132"/>
      <c r="D1622" s="245"/>
      <c r="E1622" s="132"/>
      <c r="F1622" s="132"/>
      <c r="G1622" s="132"/>
      <c r="H1622" s="132"/>
      <c r="I1622" s="132"/>
      <c r="J1622" s="132"/>
      <c r="K1622" s="132"/>
      <c r="L1622" s="132"/>
    </row>
    <row r="1623" spans="2:12" x14ac:dyDescent="0.25">
      <c r="B1623" s="132"/>
      <c r="C1623" s="132"/>
      <c r="D1623" s="245"/>
      <c r="E1623" s="132"/>
      <c r="F1623" s="132"/>
      <c r="G1623" s="132"/>
      <c r="H1623" s="132"/>
      <c r="I1623" s="132"/>
      <c r="J1623" s="132"/>
      <c r="K1623" s="132"/>
      <c r="L1623" s="132"/>
    </row>
    <row r="1624" spans="2:12" x14ac:dyDescent="0.25">
      <c r="B1624" s="132"/>
      <c r="C1624" s="132"/>
      <c r="D1624" s="245"/>
      <c r="E1624" s="132"/>
      <c r="F1624" s="132"/>
      <c r="G1624" s="132"/>
      <c r="H1624" s="132"/>
      <c r="I1624" s="132"/>
      <c r="J1624" s="132"/>
      <c r="K1624" s="132"/>
      <c r="L1624" s="132"/>
    </row>
    <row r="1625" spans="2:12" x14ac:dyDescent="0.25">
      <c r="B1625" s="132"/>
      <c r="C1625" s="132"/>
      <c r="D1625" s="245"/>
      <c r="E1625" s="132"/>
      <c r="F1625" s="132"/>
      <c r="G1625" s="132"/>
      <c r="H1625" s="132"/>
      <c r="I1625" s="132"/>
      <c r="J1625" s="132"/>
      <c r="K1625" s="132"/>
      <c r="L1625" s="132"/>
    </row>
    <row r="1626" spans="2:12" x14ac:dyDescent="0.25">
      <c r="B1626" s="132"/>
      <c r="C1626" s="132"/>
      <c r="D1626" s="245"/>
      <c r="E1626" s="132"/>
      <c r="F1626" s="132"/>
      <c r="G1626" s="132"/>
      <c r="H1626" s="132"/>
      <c r="I1626" s="132"/>
      <c r="J1626" s="132"/>
      <c r="K1626" s="132"/>
      <c r="L1626" s="132"/>
    </row>
    <row r="1627" spans="2:12" x14ac:dyDescent="0.25">
      <c r="B1627" s="132"/>
      <c r="C1627" s="132"/>
      <c r="D1627" s="245"/>
      <c r="E1627" s="132"/>
      <c r="F1627" s="132"/>
      <c r="G1627" s="132"/>
      <c r="H1627" s="132"/>
      <c r="I1627" s="132"/>
      <c r="J1627" s="132"/>
      <c r="K1627" s="132"/>
      <c r="L1627" s="132"/>
    </row>
    <row r="1628" spans="2:12" x14ac:dyDescent="0.25">
      <c r="B1628" s="132"/>
      <c r="C1628" s="132"/>
      <c r="D1628" s="245"/>
      <c r="E1628" s="132"/>
      <c r="F1628" s="132"/>
      <c r="G1628" s="132"/>
      <c r="H1628" s="132"/>
      <c r="I1628" s="132"/>
      <c r="J1628" s="132"/>
      <c r="K1628" s="132"/>
      <c r="L1628" s="132"/>
    </row>
    <row r="1629" spans="2:12" x14ac:dyDescent="0.25">
      <c r="B1629" s="132"/>
      <c r="C1629" s="132"/>
      <c r="D1629" s="245"/>
      <c r="E1629" s="132"/>
      <c r="F1629" s="132"/>
      <c r="G1629" s="132"/>
      <c r="H1629" s="132"/>
      <c r="I1629" s="132"/>
      <c r="J1629" s="132"/>
      <c r="K1629" s="132"/>
      <c r="L1629" s="132"/>
    </row>
    <row r="1630" spans="2:12" x14ac:dyDescent="0.25">
      <c r="B1630" s="132"/>
      <c r="C1630" s="132"/>
      <c r="D1630" s="245"/>
      <c r="E1630" s="132"/>
      <c r="F1630" s="132"/>
      <c r="G1630" s="132"/>
      <c r="H1630" s="132"/>
      <c r="I1630" s="132"/>
      <c r="J1630" s="132"/>
      <c r="K1630" s="132"/>
      <c r="L1630" s="132"/>
    </row>
    <row r="1631" spans="2:12" x14ac:dyDescent="0.25">
      <c r="B1631" s="132"/>
      <c r="C1631" s="132"/>
      <c r="D1631" s="245"/>
      <c r="E1631" s="132"/>
      <c r="F1631" s="132"/>
      <c r="G1631" s="132"/>
      <c r="H1631" s="132"/>
      <c r="I1631" s="132"/>
      <c r="J1631" s="132"/>
      <c r="K1631" s="132"/>
      <c r="L1631" s="132"/>
    </row>
    <row r="1632" spans="2:12" x14ac:dyDescent="0.25">
      <c r="B1632" s="132"/>
      <c r="C1632" s="132"/>
      <c r="D1632" s="245"/>
      <c r="E1632" s="132"/>
      <c r="F1632" s="132"/>
      <c r="G1632" s="132"/>
      <c r="H1632" s="132"/>
      <c r="I1632" s="132"/>
      <c r="J1632" s="132"/>
      <c r="K1632" s="132"/>
      <c r="L1632" s="132"/>
    </row>
    <row r="1633" spans="2:12" x14ac:dyDescent="0.25">
      <c r="B1633" s="132"/>
      <c r="C1633" s="132"/>
      <c r="D1633" s="245"/>
      <c r="E1633" s="132"/>
      <c r="F1633" s="132"/>
      <c r="G1633" s="132"/>
      <c r="H1633" s="132"/>
      <c r="I1633" s="132"/>
      <c r="J1633" s="132"/>
      <c r="K1633" s="132"/>
      <c r="L1633" s="132"/>
    </row>
    <row r="1634" spans="2:12" x14ac:dyDescent="0.25">
      <c r="B1634" s="132"/>
      <c r="C1634" s="132"/>
      <c r="D1634" s="245"/>
      <c r="E1634" s="132"/>
      <c r="F1634" s="132"/>
      <c r="G1634" s="132"/>
      <c r="H1634" s="132"/>
      <c r="I1634" s="132"/>
      <c r="J1634" s="132"/>
      <c r="K1634" s="132"/>
      <c r="L1634" s="132"/>
    </row>
    <row r="1635" spans="2:12" x14ac:dyDescent="0.25">
      <c r="B1635" s="132"/>
      <c r="C1635" s="132"/>
      <c r="D1635" s="245"/>
      <c r="E1635" s="132"/>
      <c r="F1635" s="132"/>
      <c r="G1635" s="132"/>
      <c r="H1635" s="132"/>
      <c r="I1635" s="132"/>
      <c r="J1635" s="132"/>
      <c r="K1635" s="132"/>
      <c r="L1635" s="132"/>
    </row>
    <row r="1636" spans="2:12" x14ac:dyDescent="0.25">
      <c r="B1636" s="132"/>
      <c r="C1636" s="132"/>
      <c r="D1636" s="245"/>
      <c r="E1636" s="132"/>
      <c r="F1636" s="132"/>
      <c r="G1636" s="132"/>
      <c r="H1636" s="132"/>
      <c r="I1636" s="132"/>
      <c r="J1636" s="132"/>
      <c r="K1636" s="132"/>
      <c r="L1636" s="132"/>
    </row>
    <row r="1637" spans="2:12" x14ac:dyDescent="0.25">
      <c r="B1637" s="132"/>
      <c r="C1637" s="132"/>
      <c r="D1637" s="245"/>
      <c r="E1637" s="132"/>
      <c r="F1637" s="132"/>
      <c r="G1637" s="132"/>
      <c r="H1637" s="132"/>
      <c r="I1637" s="132"/>
      <c r="J1637" s="132"/>
      <c r="K1637" s="132"/>
      <c r="L1637" s="132"/>
    </row>
    <row r="1638" spans="2:12" x14ac:dyDescent="0.25">
      <c r="B1638" s="132"/>
      <c r="C1638" s="132"/>
      <c r="D1638" s="245"/>
      <c r="E1638" s="132"/>
      <c r="F1638" s="132"/>
      <c r="G1638" s="132"/>
      <c r="H1638" s="132"/>
      <c r="I1638" s="132"/>
      <c r="J1638" s="132"/>
      <c r="K1638" s="132"/>
      <c r="L1638" s="132"/>
    </row>
    <row r="1639" spans="2:12" x14ac:dyDescent="0.25">
      <c r="B1639" s="132"/>
      <c r="C1639" s="132"/>
      <c r="D1639" s="245"/>
      <c r="E1639" s="132"/>
      <c r="F1639" s="132"/>
      <c r="G1639" s="132"/>
      <c r="H1639" s="132"/>
      <c r="I1639" s="132"/>
      <c r="J1639" s="132"/>
      <c r="K1639" s="132"/>
      <c r="L1639" s="132"/>
    </row>
    <row r="1640" spans="2:12" x14ac:dyDescent="0.25">
      <c r="B1640" s="132"/>
      <c r="C1640" s="132"/>
      <c r="D1640" s="245"/>
      <c r="E1640" s="132"/>
      <c r="F1640" s="132"/>
      <c r="G1640" s="132"/>
      <c r="H1640" s="132"/>
      <c r="I1640" s="132"/>
      <c r="J1640" s="132"/>
      <c r="K1640" s="132"/>
      <c r="L1640" s="132"/>
    </row>
    <row r="1641" spans="2:12" x14ac:dyDescent="0.25">
      <c r="B1641" s="132"/>
      <c r="C1641" s="132"/>
      <c r="D1641" s="245"/>
      <c r="E1641" s="132"/>
      <c r="F1641" s="132"/>
      <c r="G1641" s="132"/>
      <c r="H1641" s="132"/>
      <c r="I1641" s="132"/>
      <c r="J1641" s="132"/>
      <c r="K1641" s="132"/>
      <c r="L1641" s="132"/>
    </row>
    <row r="1642" spans="2:12" x14ac:dyDescent="0.25">
      <c r="B1642" s="132"/>
      <c r="C1642" s="132"/>
      <c r="D1642" s="245"/>
      <c r="E1642" s="132"/>
      <c r="F1642" s="132"/>
      <c r="G1642" s="132"/>
      <c r="H1642" s="132"/>
      <c r="I1642" s="132"/>
      <c r="J1642" s="132"/>
      <c r="K1642" s="132"/>
      <c r="L1642" s="132"/>
    </row>
    <row r="1643" spans="2:12" x14ac:dyDescent="0.25">
      <c r="B1643" s="132"/>
      <c r="C1643" s="132"/>
      <c r="D1643" s="245"/>
      <c r="E1643" s="132"/>
      <c r="F1643" s="132"/>
      <c r="G1643" s="132"/>
      <c r="H1643" s="132"/>
      <c r="I1643" s="132"/>
      <c r="J1643" s="132"/>
      <c r="K1643" s="132"/>
      <c r="L1643" s="132"/>
    </row>
    <row r="1644" spans="2:12" x14ac:dyDescent="0.25">
      <c r="B1644" s="132"/>
      <c r="C1644" s="132"/>
      <c r="D1644" s="245"/>
      <c r="E1644" s="132"/>
      <c r="F1644" s="132"/>
      <c r="G1644" s="132"/>
      <c r="H1644" s="132"/>
      <c r="I1644" s="132"/>
      <c r="J1644" s="132"/>
      <c r="K1644" s="132"/>
      <c r="L1644" s="132"/>
    </row>
    <row r="1645" spans="2:12" x14ac:dyDescent="0.25">
      <c r="B1645" s="132"/>
      <c r="C1645" s="132"/>
      <c r="D1645" s="245"/>
      <c r="E1645" s="132"/>
      <c r="F1645" s="132"/>
      <c r="G1645" s="132"/>
      <c r="H1645" s="132"/>
      <c r="I1645" s="132"/>
      <c r="J1645" s="132"/>
      <c r="K1645" s="132"/>
      <c r="L1645" s="132"/>
    </row>
    <row r="1646" spans="2:12" x14ac:dyDescent="0.25">
      <c r="B1646" s="132"/>
      <c r="C1646" s="132"/>
      <c r="D1646" s="245"/>
      <c r="E1646" s="132"/>
      <c r="F1646" s="132"/>
      <c r="G1646" s="132"/>
      <c r="H1646" s="132"/>
      <c r="I1646" s="132"/>
      <c r="J1646" s="132"/>
      <c r="K1646" s="132"/>
      <c r="L1646" s="132"/>
    </row>
    <row r="1647" spans="2:12" x14ac:dyDescent="0.25">
      <c r="B1647" s="132"/>
      <c r="C1647" s="132"/>
      <c r="D1647" s="245"/>
      <c r="E1647" s="132"/>
      <c r="F1647" s="132"/>
      <c r="G1647" s="132"/>
      <c r="H1647" s="132"/>
      <c r="I1647" s="132"/>
      <c r="J1647" s="132"/>
      <c r="K1647" s="132"/>
      <c r="L1647" s="132"/>
    </row>
    <row r="1648" spans="2:12" x14ac:dyDescent="0.25">
      <c r="B1648" s="132"/>
      <c r="C1648" s="132"/>
      <c r="D1648" s="245"/>
      <c r="E1648" s="132"/>
      <c r="F1648" s="132"/>
      <c r="G1648" s="132"/>
      <c r="H1648" s="132"/>
      <c r="I1648" s="132"/>
      <c r="J1648" s="132"/>
      <c r="K1648" s="132"/>
      <c r="L1648" s="132"/>
    </row>
    <row r="1649" spans="2:12" x14ac:dyDescent="0.25">
      <c r="B1649" s="132"/>
      <c r="C1649" s="132"/>
      <c r="D1649" s="245"/>
      <c r="E1649" s="132"/>
      <c r="F1649" s="132"/>
      <c r="G1649" s="132"/>
      <c r="H1649" s="132"/>
      <c r="I1649" s="132"/>
      <c r="J1649" s="132"/>
      <c r="K1649" s="132"/>
      <c r="L1649" s="132"/>
    </row>
    <row r="1650" spans="2:12" x14ac:dyDescent="0.25">
      <c r="B1650" s="132"/>
      <c r="C1650" s="132"/>
      <c r="D1650" s="245"/>
      <c r="E1650" s="132"/>
      <c r="F1650" s="132"/>
      <c r="G1650" s="132"/>
      <c r="H1650" s="132"/>
      <c r="I1650" s="132"/>
      <c r="J1650" s="132"/>
      <c r="K1650" s="132"/>
      <c r="L1650" s="132"/>
    </row>
    <row r="1651" spans="2:12" x14ac:dyDescent="0.25">
      <c r="B1651" s="132"/>
      <c r="C1651" s="132"/>
      <c r="D1651" s="245"/>
      <c r="E1651" s="132"/>
      <c r="F1651" s="132"/>
      <c r="G1651" s="132"/>
      <c r="H1651" s="132"/>
      <c r="I1651" s="132"/>
      <c r="J1651" s="132"/>
      <c r="K1651" s="132"/>
      <c r="L1651" s="132"/>
    </row>
    <row r="1652" spans="2:12" x14ac:dyDescent="0.25">
      <c r="B1652" s="132"/>
      <c r="C1652" s="132"/>
      <c r="D1652" s="245"/>
      <c r="E1652" s="132"/>
      <c r="F1652" s="132"/>
      <c r="G1652" s="132"/>
      <c r="H1652" s="132"/>
      <c r="I1652" s="132"/>
      <c r="J1652" s="132"/>
      <c r="K1652" s="132"/>
      <c r="L1652" s="132"/>
    </row>
    <row r="1653" spans="2:12" x14ac:dyDescent="0.25">
      <c r="B1653" s="132"/>
      <c r="C1653" s="132"/>
      <c r="D1653" s="245"/>
      <c r="E1653" s="132"/>
      <c r="F1653" s="132"/>
      <c r="G1653" s="132"/>
      <c r="H1653" s="132"/>
      <c r="I1653" s="132"/>
      <c r="J1653" s="132"/>
      <c r="K1653" s="132"/>
      <c r="L1653" s="132"/>
    </row>
    <row r="1654" spans="2:12" x14ac:dyDescent="0.25">
      <c r="B1654" s="132"/>
      <c r="C1654" s="132"/>
      <c r="D1654" s="245"/>
      <c r="E1654" s="132"/>
      <c r="F1654" s="132"/>
      <c r="G1654" s="132"/>
      <c r="H1654" s="132"/>
      <c r="I1654" s="132"/>
      <c r="J1654" s="132"/>
      <c r="K1654" s="132"/>
      <c r="L1654" s="132"/>
    </row>
    <row r="1655" spans="2:12" x14ac:dyDescent="0.25">
      <c r="B1655" s="132"/>
      <c r="C1655" s="132"/>
      <c r="D1655" s="245"/>
      <c r="E1655" s="132"/>
      <c r="F1655" s="132"/>
      <c r="G1655" s="132"/>
      <c r="H1655" s="132"/>
      <c r="I1655" s="132"/>
      <c r="J1655" s="132"/>
      <c r="K1655" s="132"/>
      <c r="L1655" s="132"/>
    </row>
    <row r="1656" spans="2:12" x14ac:dyDescent="0.25">
      <c r="B1656" s="132"/>
      <c r="C1656" s="132"/>
      <c r="D1656" s="245"/>
      <c r="E1656" s="132"/>
      <c r="F1656" s="132"/>
      <c r="G1656" s="132"/>
      <c r="H1656" s="132"/>
      <c r="I1656" s="132"/>
      <c r="J1656" s="132"/>
      <c r="K1656" s="132"/>
      <c r="L1656" s="132"/>
    </row>
    <row r="1657" spans="2:12" x14ac:dyDescent="0.25">
      <c r="B1657" s="132"/>
      <c r="C1657" s="132"/>
      <c r="D1657" s="245"/>
      <c r="E1657" s="132"/>
      <c r="F1657" s="132"/>
      <c r="G1657" s="132"/>
      <c r="H1657" s="132"/>
      <c r="I1657" s="132"/>
      <c r="J1657" s="132"/>
      <c r="K1657" s="132"/>
      <c r="L1657" s="132"/>
    </row>
    <row r="1658" spans="2:12" x14ac:dyDescent="0.25">
      <c r="B1658" s="132"/>
      <c r="C1658" s="132"/>
      <c r="D1658" s="245"/>
      <c r="E1658" s="132"/>
      <c r="F1658" s="132"/>
      <c r="G1658" s="132"/>
      <c r="H1658" s="132"/>
      <c r="I1658" s="132"/>
      <c r="J1658" s="132"/>
      <c r="K1658" s="132"/>
      <c r="L1658" s="132"/>
    </row>
    <row r="1659" spans="2:12" x14ac:dyDescent="0.25">
      <c r="B1659" s="132"/>
      <c r="C1659" s="132"/>
      <c r="D1659" s="245"/>
      <c r="E1659" s="132"/>
      <c r="F1659" s="132"/>
      <c r="G1659" s="132"/>
      <c r="H1659" s="132"/>
      <c r="I1659" s="132"/>
      <c r="J1659" s="132"/>
      <c r="K1659" s="132"/>
      <c r="L1659" s="132"/>
    </row>
    <row r="1660" spans="2:12" x14ac:dyDescent="0.25">
      <c r="B1660" s="132"/>
      <c r="C1660" s="132"/>
      <c r="D1660" s="245"/>
      <c r="E1660" s="132"/>
      <c r="F1660" s="132"/>
      <c r="G1660" s="132"/>
      <c r="H1660" s="132"/>
      <c r="I1660" s="132"/>
      <c r="J1660" s="132"/>
      <c r="K1660" s="132"/>
      <c r="L1660" s="132"/>
    </row>
    <row r="1661" spans="2:12" x14ac:dyDescent="0.25">
      <c r="B1661" s="132"/>
      <c r="C1661" s="132"/>
      <c r="D1661" s="245"/>
      <c r="E1661" s="132"/>
      <c r="F1661" s="132"/>
      <c r="G1661" s="132"/>
      <c r="H1661" s="132"/>
      <c r="I1661" s="132"/>
      <c r="J1661" s="132"/>
      <c r="K1661" s="132"/>
      <c r="L1661" s="132"/>
    </row>
    <row r="1662" spans="2:12" x14ac:dyDescent="0.25">
      <c r="B1662" s="132"/>
      <c r="C1662" s="132"/>
      <c r="D1662" s="245"/>
      <c r="E1662" s="132"/>
      <c r="F1662" s="132"/>
      <c r="G1662" s="132"/>
      <c r="H1662" s="132"/>
      <c r="I1662" s="132"/>
      <c r="J1662" s="132"/>
      <c r="K1662" s="132"/>
      <c r="L1662" s="132"/>
    </row>
    <row r="1663" spans="2:12" x14ac:dyDescent="0.25">
      <c r="B1663" s="132"/>
      <c r="C1663" s="132"/>
      <c r="D1663" s="245"/>
      <c r="E1663" s="132"/>
      <c r="F1663" s="132"/>
      <c r="G1663" s="132"/>
      <c r="H1663" s="132"/>
      <c r="I1663" s="132"/>
      <c r="J1663" s="132"/>
      <c r="K1663" s="132"/>
      <c r="L1663" s="132"/>
    </row>
    <row r="1664" spans="2:12" x14ac:dyDescent="0.25">
      <c r="B1664" s="132"/>
      <c r="C1664" s="132"/>
      <c r="D1664" s="245"/>
      <c r="E1664" s="132"/>
      <c r="F1664" s="132"/>
      <c r="G1664" s="132"/>
      <c r="H1664" s="132"/>
      <c r="I1664" s="132"/>
      <c r="J1664" s="132"/>
      <c r="K1664" s="132"/>
      <c r="L1664" s="132"/>
    </row>
    <row r="1665" spans="2:12" x14ac:dyDescent="0.25">
      <c r="B1665" s="132"/>
      <c r="C1665" s="132"/>
      <c r="D1665" s="245"/>
      <c r="E1665" s="132"/>
      <c r="F1665" s="132"/>
      <c r="G1665" s="132"/>
      <c r="H1665" s="132"/>
      <c r="I1665" s="132"/>
      <c r="J1665" s="132"/>
      <c r="K1665" s="132"/>
      <c r="L1665" s="132"/>
    </row>
    <row r="1666" spans="2:12" x14ac:dyDescent="0.25">
      <c r="B1666" s="132"/>
      <c r="C1666" s="132"/>
      <c r="D1666" s="245"/>
      <c r="E1666" s="132"/>
      <c r="F1666" s="132"/>
      <c r="G1666" s="132"/>
      <c r="H1666" s="132"/>
      <c r="I1666" s="132"/>
      <c r="J1666" s="132"/>
      <c r="K1666" s="132"/>
      <c r="L1666" s="132"/>
    </row>
    <row r="1667" spans="2:12" x14ac:dyDescent="0.25">
      <c r="B1667" s="132"/>
      <c r="C1667" s="132"/>
      <c r="D1667" s="245"/>
      <c r="E1667" s="132"/>
      <c r="F1667" s="132"/>
      <c r="G1667" s="132"/>
      <c r="H1667" s="132"/>
      <c r="I1667" s="132"/>
      <c r="J1667" s="132"/>
      <c r="K1667" s="132"/>
      <c r="L1667" s="132"/>
    </row>
    <row r="1668" spans="2:12" x14ac:dyDescent="0.25">
      <c r="B1668" s="132"/>
      <c r="C1668" s="132"/>
      <c r="D1668" s="245"/>
      <c r="E1668" s="132"/>
      <c r="F1668" s="132"/>
      <c r="G1668" s="132"/>
      <c r="H1668" s="132"/>
      <c r="I1668" s="132"/>
      <c r="J1668" s="132"/>
      <c r="K1668" s="132"/>
      <c r="L1668" s="132"/>
    </row>
    <row r="1669" spans="2:12" x14ac:dyDescent="0.25">
      <c r="B1669" s="132"/>
      <c r="C1669" s="132"/>
      <c r="D1669" s="245"/>
      <c r="E1669" s="132"/>
      <c r="F1669" s="132"/>
      <c r="G1669" s="132"/>
      <c r="H1669" s="132"/>
      <c r="I1669" s="132"/>
      <c r="J1669" s="132"/>
      <c r="K1669" s="132"/>
      <c r="L1669" s="132"/>
    </row>
    <row r="1670" spans="2:12" x14ac:dyDescent="0.25">
      <c r="B1670" s="132"/>
      <c r="C1670" s="132"/>
      <c r="D1670" s="245"/>
      <c r="E1670" s="132"/>
      <c r="F1670" s="132"/>
      <c r="G1670" s="132"/>
      <c r="H1670" s="132"/>
      <c r="I1670" s="132"/>
      <c r="J1670" s="132"/>
      <c r="K1670" s="132"/>
      <c r="L1670" s="132"/>
    </row>
    <row r="1671" spans="2:12" x14ac:dyDescent="0.25">
      <c r="B1671" s="132"/>
      <c r="C1671" s="132"/>
      <c r="D1671" s="245"/>
      <c r="E1671" s="132"/>
      <c r="F1671" s="132"/>
      <c r="G1671" s="132"/>
      <c r="H1671" s="132"/>
      <c r="I1671" s="132"/>
      <c r="J1671" s="132"/>
      <c r="K1671" s="132"/>
      <c r="L1671" s="132"/>
    </row>
    <row r="1672" spans="2:12" x14ac:dyDescent="0.25">
      <c r="B1672" s="132"/>
      <c r="C1672" s="132"/>
      <c r="D1672" s="245"/>
      <c r="E1672" s="132"/>
      <c r="F1672" s="132"/>
      <c r="G1672" s="132"/>
      <c r="H1672" s="132"/>
      <c r="I1672" s="132"/>
      <c r="J1672" s="132"/>
      <c r="K1672" s="132"/>
      <c r="L1672" s="132"/>
    </row>
    <row r="1673" spans="2:12" x14ac:dyDescent="0.25">
      <c r="B1673" s="132"/>
      <c r="C1673" s="132"/>
      <c r="D1673" s="245"/>
      <c r="E1673" s="132"/>
      <c r="F1673" s="132"/>
      <c r="G1673" s="132"/>
      <c r="H1673" s="132"/>
      <c r="I1673" s="132"/>
      <c r="J1673" s="132"/>
      <c r="K1673" s="132"/>
      <c r="L1673" s="132"/>
    </row>
    <row r="1674" spans="2:12" x14ac:dyDescent="0.25">
      <c r="B1674" s="132"/>
      <c r="C1674" s="132"/>
      <c r="D1674" s="245"/>
      <c r="E1674" s="132"/>
      <c r="F1674" s="132"/>
      <c r="G1674" s="132"/>
      <c r="H1674" s="132"/>
      <c r="I1674" s="132"/>
      <c r="J1674" s="132"/>
      <c r="K1674" s="132"/>
      <c r="L1674" s="132"/>
    </row>
    <row r="1675" spans="2:12" x14ac:dyDescent="0.25">
      <c r="B1675" s="132"/>
      <c r="C1675" s="132"/>
      <c r="D1675" s="245"/>
      <c r="E1675" s="132"/>
      <c r="F1675" s="132"/>
      <c r="G1675" s="132"/>
      <c r="H1675" s="132"/>
      <c r="I1675" s="132"/>
      <c r="J1675" s="132"/>
      <c r="K1675" s="132"/>
      <c r="L1675" s="132"/>
    </row>
    <row r="1676" spans="2:12" x14ac:dyDescent="0.25">
      <c r="B1676" s="132"/>
      <c r="C1676" s="132"/>
      <c r="D1676" s="245"/>
      <c r="E1676" s="132"/>
      <c r="F1676" s="132"/>
      <c r="G1676" s="132"/>
      <c r="H1676" s="132"/>
      <c r="I1676" s="132"/>
      <c r="J1676" s="132"/>
      <c r="K1676" s="132"/>
      <c r="L1676" s="132"/>
    </row>
    <row r="1677" spans="2:12" x14ac:dyDescent="0.25">
      <c r="B1677" s="132"/>
      <c r="C1677" s="132"/>
      <c r="D1677" s="245"/>
      <c r="E1677" s="132"/>
      <c r="F1677" s="132"/>
      <c r="G1677" s="132"/>
      <c r="H1677" s="132"/>
      <c r="I1677" s="132"/>
      <c r="J1677" s="132"/>
      <c r="K1677" s="132"/>
      <c r="L1677" s="132"/>
    </row>
    <row r="1678" spans="2:12" x14ac:dyDescent="0.25">
      <c r="B1678" s="132"/>
      <c r="C1678" s="132"/>
      <c r="D1678" s="245"/>
      <c r="E1678" s="132"/>
      <c r="F1678" s="132"/>
      <c r="G1678" s="132"/>
      <c r="H1678" s="132"/>
      <c r="I1678" s="132"/>
      <c r="J1678" s="132"/>
      <c r="K1678" s="132"/>
      <c r="L1678" s="132"/>
    </row>
    <row r="1679" spans="2:12" x14ac:dyDescent="0.25">
      <c r="B1679" s="132"/>
      <c r="C1679" s="132"/>
      <c r="D1679" s="245"/>
      <c r="E1679" s="132"/>
      <c r="F1679" s="132"/>
      <c r="G1679" s="132"/>
      <c r="H1679" s="132"/>
      <c r="I1679" s="132"/>
      <c r="J1679" s="132"/>
      <c r="K1679" s="132"/>
      <c r="L1679" s="132"/>
    </row>
    <row r="1680" spans="2:12" x14ac:dyDescent="0.25">
      <c r="B1680" s="132"/>
      <c r="C1680" s="132"/>
      <c r="D1680" s="245"/>
      <c r="E1680" s="132"/>
      <c r="F1680" s="132"/>
      <c r="G1680" s="132"/>
      <c r="H1680" s="132"/>
      <c r="I1680" s="132"/>
      <c r="J1680" s="132"/>
      <c r="K1680" s="132"/>
      <c r="L1680" s="132"/>
    </row>
    <row r="1681" spans="2:12" x14ac:dyDescent="0.25">
      <c r="B1681" s="132"/>
      <c r="C1681" s="132"/>
      <c r="D1681" s="245"/>
      <c r="E1681" s="132"/>
      <c r="F1681" s="132"/>
      <c r="G1681" s="132"/>
      <c r="H1681" s="132"/>
      <c r="I1681" s="132"/>
      <c r="J1681" s="132"/>
      <c r="K1681" s="132"/>
      <c r="L1681" s="132"/>
    </row>
    <row r="1682" spans="2:12" x14ac:dyDescent="0.25">
      <c r="B1682" s="132"/>
      <c r="C1682" s="132"/>
      <c r="D1682" s="245"/>
      <c r="E1682" s="132"/>
      <c r="F1682" s="132"/>
      <c r="G1682" s="132"/>
      <c r="H1682" s="132"/>
      <c r="I1682" s="132"/>
      <c r="J1682" s="132"/>
      <c r="K1682" s="132"/>
      <c r="L1682" s="132"/>
    </row>
    <row r="1683" spans="2:12" x14ac:dyDescent="0.25">
      <c r="B1683" s="132"/>
      <c r="C1683" s="132"/>
      <c r="D1683" s="245"/>
      <c r="E1683" s="132"/>
      <c r="F1683" s="132"/>
      <c r="G1683" s="132"/>
      <c r="H1683" s="132"/>
      <c r="I1683" s="132"/>
      <c r="J1683" s="132"/>
      <c r="K1683" s="132"/>
      <c r="L1683" s="132"/>
    </row>
    <row r="1684" spans="2:12" x14ac:dyDescent="0.25">
      <c r="B1684" s="132"/>
      <c r="C1684" s="132"/>
      <c r="D1684" s="245"/>
      <c r="E1684" s="132"/>
      <c r="F1684" s="132"/>
      <c r="G1684" s="132"/>
      <c r="H1684" s="132"/>
      <c r="I1684" s="132"/>
      <c r="J1684" s="132"/>
      <c r="K1684" s="132"/>
      <c r="L1684" s="132"/>
    </row>
    <row r="1685" spans="2:12" x14ac:dyDescent="0.25">
      <c r="B1685" s="132"/>
      <c r="C1685" s="132"/>
      <c r="D1685" s="245"/>
      <c r="E1685" s="132"/>
      <c r="F1685" s="132"/>
      <c r="G1685" s="132"/>
      <c r="H1685" s="132"/>
      <c r="I1685" s="132"/>
      <c r="J1685" s="132"/>
      <c r="K1685" s="132"/>
      <c r="L1685" s="132"/>
    </row>
    <row r="1686" spans="2:12" x14ac:dyDescent="0.25">
      <c r="B1686" s="132"/>
      <c r="C1686" s="132"/>
      <c r="D1686" s="245"/>
      <c r="E1686" s="132"/>
      <c r="F1686" s="132"/>
      <c r="G1686" s="132"/>
      <c r="H1686" s="132"/>
      <c r="I1686" s="132"/>
      <c r="J1686" s="132"/>
      <c r="K1686" s="132"/>
      <c r="L1686" s="132"/>
    </row>
    <row r="1687" spans="2:12" x14ac:dyDescent="0.25">
      <c r="B1687" s="132"/>
      <c r="C1687" s="132"/>
      <c r="D1687" s="245"/>
      <c r="E1687" s="132"/>
      <c r="F1687" s="132"/>
      <c r="G1687" s="132"/>
      <c r="H1687" s="132"/>
      <c r="I1687" s="132"/>
      <c r="J1687" s="132"/>
      <c r="K1687" s="132"/>
      <c r="L1687" s="132"/>
    </row>
    <row r="1688" spans="2:12" x14ac:dyDescent="0.25">
      <c r="B1688" s="132"/>
      <c r="C1688" s="132"/>
      <c r="D1688" s="245"/>
      <c r="E1688" s="132"/>
      <c r="F1688" s="132"/>
      <c r="G1688" s="132"/>
      <c r="H1688" s="132"/>
      <c r="I1688" s="132"/>
      <c r="J1688" s="132"/>
      <c r="K1688" s="132"/>
      <c r="L1688" s="132"/>
    </row>
    <row r="1689" spans="2:12" x14ac:dyDescent="0.25">
      <c r="B1689" s="132"/>
      <c r="C1689" s="132"/>
      <c r="D1689" s="245"/>
      <c r="E1689" s="132"/>
      <c r="F1689" s="132"/>
      <c r="G1689" s="132"/>
      <c r="H1689" s="132"/>
      <c r="I1689" s="132"/>
      <c r="J1689" s="132"/>
      <c r="K1689" s="132"/>
      <c r="L1689" s="132"/>
    </row>
    <row r="1690" spans="2:12" x14ac:dyDescent="0.25">
      <c r="B1690" s="132"/>
      <c r="C1690" s="132"/>
      <c r="D1690" s="245"/>
      <c r="E1690" s="132"/>
      <c r="F1690" s="132"/>
      <c r="G1690" s="132"/>
      <c r="H1690" s="132"/>
      <c r="I1690" s="132"/>
      <c r="J1690" s="132"/>
      <c r="K1690" s="132"/>
      <c r="L1690" s="132"/>
    </row>
    <row r="1691" spans="2:12" x14ac:dyDescent="0.25">
      <c r="B1691" s="132"/>
      <c r="C1691" s="132"/>
      <c r="D1691" s="245"/>
      <c r="E1691" s="132"/>
      <c r="F1691" s="132"/>
      <c r="G1691" s="132"/>
      <c r="H1691" s="132"/>
      <c r="I1691" s="132"/>
      <c r="J1691" s="132"/>
      <c r="K1691" s="132"/>
      <c r="L1691" s="132"/>
    </row>
    <row r="1692" spans="2:12" x14ac:dyDescent="0.25">
      <c r="B1692" s="132"/>
      <c r="C1692" s="132"/>
      <c r="D1692" s="245"/>
      <c r="E1692" s="132"/>
      <c r="F1692" s="132"/>
      <c r="G1692" s="132"/>
      <c r="H1692" s="132"/>
      <c r="I1692" s="132"/>
      <c r="J1692" s="132"/>
      <c r="K1692" s="132"/>
      <c r="L1692" s="132"/>
    </row>
    <row r="1693" spans="2:12" x14ac:dyDescent="0.25">
      <c r="B1693" s="132"/>
      <c r="C1693" s="132"/>
      <c r="D1693" s="245"/>
      <c r="E1693" s="132"/>
      <c r="F1693" s="132"/>
      <c r="G1693" s="132"/>
      <c r="H1693" s="132"/>
      <c r="I1693" s="132"/>
      <c r="J1693" s="132"/>
      <c r="K1693" s="132"/>
      <c r="L1693" s="132"/>
    </row>
    <row r="1694" spans="2:12" x14ac:dyDescent="0.25">
      <c r="B1694" s="132"/>
      <c r="C1694" s="132"/>
      <c r="D1694" s="245"/>
      <c r="E1694" s="132"/>
      <c r="F1694" s="132"/>
      <c r="G1694" s="132"/>
      <c r="H1694" s="132"/>
      <c r="I1694" s="132"/>
      <c r="J1694" s="132"/>
      <c r="K1694" s="132"/>
      <c r="L1694" s="132"/>
    </row>
    <row r="1695" spans="2:12" x14ac:dyDescent="0.25">
      <c r="B1695" s="132"/>
      <c r="C1695" s="132"/>
      <c r="D1695" s="245"/>
      <c r="E1695" s="132"/>
      <c r="F1695" s="132"/>
      <c r="G1695" s="132"/>
      <c r="H1695" s="132"/>
      <c r="I1695" s="132"/>
      <c r="J1695" s="132"/>
      <c r="K1695" s="132"/>
      <c r="L1695" s="132"/>
    </row>
    <row r="1696" spans="2:12" x14ac:dyDescent="0.25">
      <c r="B1696" s="132"/>
      <c r="C1696" s="132"/>
      <c r="D1696" s="245"/>
      <c r="E1696" s="132"/>
      <c r="F1696" s="132"/>
      <c r="G1696" s="132"/>
      <c r="H1696" s="132"/>
      <c r="I1696" s="132"/>
      <c r="J1696" s="132"/>
      <c r="K1696" s="132"/>
      <c r="L1696" s="132"/>
    </row>
    <row r="1697" spans="2:12" x14ac:dyDescent="0.25">
      <c r="B1697" s="132"/>
      <c r="C1697" s="132"/>
      <c r="D1697" s="245"/>
      <c r="E1697" s="132"/>
      <c r="F1697" s="132"/>
      <c r="G1697" s="132"/>
      <c r="H1697" s="132"/>
      <c r="I1697" s="132"/>
      <c r="J1697" s="132"/>
      <c r="K1697" s="132"/>
      <c r="L1697" s="132"/>
    </row>
    <row r="1698" spans="2:12" x14ac:dyDescent="0.25">
      <c r="B1698" s="132"/>
      <c r="C1698" s="132"/>
      <c r="D1698" s="245"/>
      <c r="E1698" s="132"/>
      <c r="F1698" s="132"/>
      <c r="G1698" s="132"/>
      <c r="H1698" s="132"/>
      <c r="I1698" s="132"/>
      <c r="J1698" s="132"/>
      <c r="K1698" s="132"/>
      <c r="L1698" s="132"/>
    </row>
    <row r="1699" spans="2:12" x14ac:dyDescent="0.25">
      <c r="B1699" s="132"/>
      <c r="C1699" s="132"/>
      <c r="D1699" s="245"/>
      <c r="E1699" s="132"/>
      <c r="F1699" s="132"/>
      <c r="G1699" s="132"/>
      <c r="H1699" s="132"/>
      <c r="I1699" s="132"/>
      <c r="J1699" s="132"/>
      <c r="K1699" s="132"/>
      <c r="L1699" s="132"/>
    </row>
    <row r="1700" spans="2:12" x14ac:dyDescent="0.25">
      <c r="B1700" s="132"/>
      <c r="C1700" s="132"/>
      <c r="D1700" s="245"/>
      <c r="E1700" s="132"/>
      <c r="F1700" s="132"/>
      <c r="G1700" s="132"/>
      <c r="H1700" s="132"/>
      <c r="I1700" s="132"/>
      <c r="J1700" s="132"/>
      <c r="K1700" s="132"/>
      <c r="L1700" s="132"/>
    </row>
    <row r="1701" spans="2:12" x14ac:dyDescent="0.25">
      <c r="B1701" s="132"/>
      <c r="C1701" s="132"/>
      <c r="D1701" s="245"/>
      <c r="E1701" s="132"/>
      <c r="F1701" s="132"/>
      <c r="G1701" s="132"/>
      <c r="H1701" s="132"/>
      <c r="I1701" s="132"/>
      <c r="J1701" s="132"/>
      <c r="K1701" s="132"/>
      <c r="L1701" s="132"/>
    </row>
    <row r="1702" spans="2:12" x14ac:dyDescent="0.25">
      <c r="B1702" s="132"/>
      <c r="C1702" s="132"/>
      <c r="D1702" s="245"/>
      <c r="E1702" s="132"/>
      <c r="F1702" s="132"/>
      <c r="G1702" s="132"/>
      <c r="H1702" s="132"/>
      <c r="I1702" s="132"/>
      <c r="J1702" s="132"/>
      <c r="K1702" s="132"/>
      <c r="L1702" s="132"/>
    </row>
    <row r="1703" spans="2:12" x14ac:dyDescent="0.25">
      <c r="B1703" s="132"/>
      <c r="C1703" s="132"/>
      <c r="D1703" s="245"/>
      <c r="E1703" s="132"/>
      <c r="F1703" s="132"/>
      <c r="G1703" s="132"/>
      <c r="H1703" s="132"/>
      <c r="I1703" s="132"/>
      <c r="J1703" s="132"/>
      <c r="K1703" s="132"/>
      <c r="L1703" s="132"/>
    </row>
    <row r="1704" spans="2:12" x14ac:dyDescent="0.25">
      <c r="B1704" s="132"/>
      <c r="C1704" s="132"/>
      <c r="D1704" s="245"/>
      <c r="E1704" s="132"/>
      <c r="F1704" s="132"/>
      <c r="G1704" s="132"/>
      <c r="H1704" s="132"/>
      <c r="I1704" s="132"/>
      <c r="J1704" s="132"/>
      <c r="K1704" s="132"/>
      <c r="L1704" s="132"/>
    </row>
    <row r="1705" spans="2:12" x14ac:dyDescent="0.25">
      <c r="B1705" s="132"/>
      <c r="C1705" s="132"/>
      <c r="D1705" s="245"/>
      <c r="E1705" s="132"/>
      <c r="F1705" s="132"/>
      <c r="G1705" s="132"/>
      <c r="H1705" s="132"/>
      <c r="I1705" s="132"/>
      <c r="J1705" s="132"/>
      <c r="K1705" s="132"/>
      <c r="L1705" s="132"/>
    </row>
    <row r="1706" spans="2:12" x14ac:dyDescent="0.25">
      <c r="B1706" s="132"/>
      <c r="C1706" s="132"/>
      <c r="D1706" s="245"/>
      <c r="E1706" s="132"/>
      <c r="F1706" s="132"/>
      <c r="G1706" s="132"/>
      <c r="H1706" s="132"/>
      <c r="I1706" s="132"/>
      <c r="J1706" s="132"/>
      <c r="K1706" s="132"/>
      <c r="L1706" s="132"/>
    </row>
    <row r="1707" spans="2:12" x14ac:dyDescent="0.25">
      <c r="B1707" s="132"/>
      <c r="C1707" s="132"/>
      <c r="D1707" s="245"/>
      <c r="E1707" s="132"/>
      <c r="F1707" s="132"/>
      <c r="G1707" s="132"/>
      <c r="H1707" s="132"/>
      <c r="I1707" s="132"/>
      <c r="J1707" s="132"/>
      <c r="K1707" s="132"/>
      <c r="L1707" s="132"/>
    </row>
    <row r="1708" spans="2:12" x14ac:dyDescent="0.25">
      <c r="B1708" s="132"/>
      <c r="C1708" s="132"/>
      <c r="D1708" s="245"/>
      <c r="E1708" s="132"/>
      <c r="F1708" s="132"/>
      <c r="G1708" s="132"/>
      <c r="H1708" s="132"/>
      <c r="I1708" s="132"/>
      <c r="J1708" s="132"/>
      <c r="K1708" s="132"/>
      <c r="L1708" s="132"/>
    </row>
    <row r="1709" spans="2:12" x14ac:dyDescent="0.25">
      <c r="B1709" s="132"/>
      <c r="C1709" s="132"/>
      <c r="D1709" s="245"/>
      <c r="E1709" s="132"/>
      <c r="F1709" s="132"/>
      <c r="G1709" s="132"/>
      <c r="H1709" s="132"/>
      <c r="I1709" s="132"/>
      <c r="J1709" s="132"/>
      <c r="K1709" s="132"/>
      <c r="L1709" s="132"/>
    </row>
    <row r="1710" spans="2:12" x14ac:dyDescent="0.25">
      <c r="B1710" s="132"/>
      <c r="C1710" s="132"/>
      <c r="D1710" s="245"/>
      <c r="E1710" s="132"/>
      <c r="F1710" s="132"/>
      <c r="G1710" s="132"/>
      <c r="H1710" s="132"/>
      <c r="I1710" s="132"/>
      <c r="J1710" s="132"/>
      <c r="K1710" s="132"/>
      <c r="L1710" s="132"/>
    </row>
    <row r="1711" spans="2:12" x14ac:dyDescent="0.25">
      <c r="B1711" s="132"/>
      <c r="C1711" s="132"/>
      <c r="D1711" s="245"/>
      <c r="E1711" s="132"/>
      <c r="F1711" s="132"/>
      <c r="G1711" s="132"/>
      <c r="H1711" s="132"/>
      <c r="I1711" s="132"/>
      <c r="J1711" s="132"/>
      <c r="K1711" s="132"/>
      <c r="L1711" s="132"/>
    </row>
    <row r="1712" spans="2:12" x14ac:dyDescent="0.25">
      <c r="B1712" s="132"/>
      <c r="C1712" s="132"/>
      <c r="D1712" s="245"/>
      <c r="E1712" s="132"/>
      <c r="F1712" s="132"/>
      <c r="G1712" s="132"/>
      <c r="H1712" s="132"/>
      <c r="I1712" s="132"/>
      <c r="J1712" s="132"/>
      <c r="K1712" s="132"/>
      <c r="L1712" s="132"/>
    </row>
    <row r="1713" spans="2:12" x14ac:dyDescent="0.25">
      <c r="B1713" s="132"/>
      <c r="C1713" s="132"/>
      <c r="D1713" s="245"/>
      <c r="E1713" s="132"/>
      <c r="F1713" s="132"/>
      <c r="G1713" s="132"/>
      <c r="H1713" s="132"/>
      <c r="I1713" s="132"/>
      <c r="J1713" s="132"/>
      <c r="K1713" s="132"/>
      <c r="L1713" s="132"/>
    </row>
    <row r="1714" spans="2:12" x14ac:dyDescent="0.25">
      <c r="B1714" s="132"/>
      <c r="C1714" s="132"/>
      <c r="D1714" s="245"/>
      <c r="E1714" s="132"/>
      <c r="F1714" s="132"/>
      <c r="G1714" s="132"/>
      <c r="H1714" s="132"/>
      <c r="I1714" s="132"/>
      <c r="J1714" s="132"/>
      <c r="K1714" s="132"/>
      <c r="L1714" s="132"/>
    </row>
    <row r="1715" spans="2:12" x14ac:dyDescent="0.25">
      <c r="B1715" s="132"/>
      <c r="C1715" s="132"/>
      <c r="D1715" s="245"/>
      <c r="E1715" s="132"/>
      <c r="F1715" s="132"/>
      <c r="G1715" s="132"/>
      <c r="H1715" s="132"/>
      <c r="I1715" s="132"/>
      <c r="J1715" s="132"/>
      <c r="K1715" s="132"/>
      <c r="L1715" s="132"/>
    </row>
    <row r="1716" spans="2:12" x14ac:dyDescent="0.25">
      <c r="B1716" s="132"/>
      <c r="C1716" s="132"/>
      <c r="D1716" s="245"/>
      <c r="E1716" s="132"/>
      <c r="F1716" s="132"/>
      <c r="G1716" s="132"/>
      <c r="H1716" s="132"/>
      <c r="I1716" s="132"/>
      <c r="J1716" s="132"/>
      <c r="K1716" s="132"/>
      <c r="L1716" s="132"/>
    </row>
    <row r="1717" spans="2:12" x14ac:dyDescent="0.25">
      <c r="B1717" s="132"/>
      <c r="C1717" s="132"/>
      <c r="D1717" s="245"/>
      <c r="E1717" s="132"/>
      <c r="F1717" s="132"/>
      <c r="G1717" s="132"/>
      <c r="H1717" s="132"/>
      <c r="I1717" s="132"/>
      <c r="J1717" s="132"/>
      <c r="K1717" s="132"/>
      <c r="L1717" s="132"/>
    </row>
    <row r="1718" spans="2:12" x14ac:dyDescent="0.25">
      <c r="B1718" s="132"/>
      <c r="C1718" s="132"/>
      <c r="D1718" s="245"/>
      <c r="E1718" s="132"/>
      <c r="F1718" s="132"/>
      <c r="G1718" s="132"/>
      <c r="H1718" s="132"/>
      <c r="I1718" s="132"/>
      <c r="J1718" s="132"/>
      <c r="K1718" s="132"/>
      <c r="L1718" s="132"/>
    </row>
    <row r="1719" spans="2:12" x14ac:dyDescent="0.25">
      <c r="B1719" s="132"/>
      <c r="C1719" s="132"/>
      <c r="D1719" s="245"/>
      <c r="E1719" s="132"/>
      <c r="F1719" s="132"/>
      <c r="G1719" s="132"/>
      <c r="H1719" s="132"/>
      <c r="I1719" s="132"/>
      <c r="J1719" s="132"/>
      <c r="K1719" s="132"/>
      <c r="L1719" s="132"/>
    </row>
    <row r="1720" spans="2:12" x14ac:dyDescent="0.25">
      <c r="B1720" s="132"/>
      <c r="C1720" s="132"/>
      <c r="D1720" s="245"/>
      <c r="E1720" s="132"/>
      <c r="F1720" s="132"/>
      <c r="G1720" s="132"/>
      <c r="H1720" s="132"/>
      <c r="I1720" s="132"/>
      <c r="J1720" s="132"/>
      <c r="K1720" s="132"/>
      <c r="L1720" s="132"/>
    </row>
    <row r="1721" spans="2:12" x14ac:dyDescent="0.25">
      <c r="B1721" s="132"/>
      <c r="C1721" s="132"/>
      <c r="D1721" s="245"/>
      <c r="E1721" s="132"/>
      <c r="F1721" s="132"/>
      <c r="G1721" s="132"/>
      <c r="H1721" s="132"/>
      <c r="I1721" s="132"/>
      <c r="J1721" s="132"/>
      <c r="K1721" s="132"/>
      <c r="L1721" s="132"/>
    </row>
    <row r="1722" spans="2:12" x14ac:dyDescent="0.25">
      <c r="B1722" s="132"/>
      <c r="C1722" s="132"/>
      <c r="D1722" s="245"/>
      <c r="E1722" s="132"/>
      <c r="F1722" s="132"/>
      <c r="G1722" s="132"/>
      <c r="H1722" s="132"/>
      <c r="I1722" s="132"/>
      <c r="J1722" s="132"/>
      <c r="K1722" s="132"/>
      <c r="L1722" s="132"/>
    </row>
    <row r="1723" spans="2:12" x14ac:dyDescent="0.25">
      <c r="B1723" s="132"/>
      <c r="C1723" s="132"/>
      <c r="D1723" s="245"/>
      <c r="E1723" s="132"/>
      <c r="F1723" s="132"/>
      <c r="G1723" s="132"/>
      <c r="H1723" s="132"/>
      <c r="I1723" s="132"/>
      <c r="J1723" s="132"/>
      <c r="K1723" s="132"/>
      <c r="L1723" s="132"/>
    </row>
    <row r="1724" spans="2:12" x14ac:dyDescent="0.25">
      <c r="B1724" s="132"/>
      <c r="C1724" s="132"/>
      <c r="D1724" s="245"/>
      <c r="E1724" s="132"/>
      <c r="F1724" s="132"/>
      <c r="G1724" s="132"/>
      <c r="H1724" s="132"/>
      <c r="I1724" s="132"/>
      <c r="J1724" s="132"/>
      <c r="K1724" s="132"/>
      <c r="L1724" s="132"/>
    </row>
    <row r="1725" spans="2:12" x14ac:dyDescent="0.25">
      <c r="B1725" s="132"/>
      <c r="C1725" s="132"/>
      <c r="D1725" s="245"/>
      <c r="E1725" s="132"/>
      <c r="F1725" s="132"/>
      <c r="G1725" s="132"/>
      <c r="H1725" s="132"/>
      <c r="I1725" s="132"/>
      <c r="J1725" s="132"/>
      <c r="K1725" s="132"/>
      <c r="L1725" s="132"/>
    </row>
    <row r="1726" spans="2:12" x14ac:dyDescent="0.25">
      <c r="B1726" s="132"/>
      <c r="C1726" s="132"/>
      <c r="D1726" s="245"/>
      <c r="E1726" s="132"/>
      <c r="F1726" s="132"/>
      <c r="G1726" s="132"/>
      <c r="H1726" s="132"/>
      <c r="I1726" s="132"/>
      <c r="J1726" s="132"/>
      <c r="K1726" s="132"/>
      <c r="L1726" s="132"/>
    </row>
    <row r="1727" spans="2:12" x14ac:dyDescent="0.25">
      <c r="B1727" s="132"/>
      <c r="C1727" s="132"/>
      <c r="D1727" s="245"/>
      <c r="E1727" s="132"/>
      <c r="F1727" s="132"/>
      <c r="G1727" s="132"/>
      <c r="H1727" s="132"/>
      <c r="I1727" s="132"/>
      <c r="J1727" s="132"/>
      <c r="K1727" s="132"/>
      <c r="L1727" s="132"/>
    </row>
    <row r="1728" spans="2:12" x14ac:dyDescent="0.25">
      <c r="B1728" s="132"/>
      <c r="C1728" s="132"/>
      <c r="D1728" s="245"/>
      <c r="E1728" s="132"/>
      <c r="F1728" s="132"/>
      <c r="G1728" s="132"/>
      <c r="H1728" s="132"/>
      <c r="I1728" s="132"/>
      <c r="J1728" s="132"/>
      <c r="K1728" s="132"/>
      <c r="L1728" s="132"/>
    </row>
    <row r="1729" spans="2:12" x14ac:dyDescent="0.25">
      <c r="B1729" s="132"/>
      <c r="C1729" s="132"/>
      <c r="D1729" s="245"/>
      <c r="E1729" s="132"/>
      <c r="F1729" s="132"/>
      <c r="G1729" s="132"/>
      <c r="H1729" s="132"/>
      <c r="I1729" s="132"/>
      <c r="J1729" s="132"/>
      <c r="K1729" s="132"/>
      <c r="L1729" s="132"/>
    </row>
    <row r="1730" spans="2:12" x14ac:dyDescent="0.25">
      <c r="B1730" s="132"/>
      <c r="C1730" s="132"/>
      <c r="D1730" s="245"/>
      <c r="E1730" s="132"/>
      <c r="F1730" s="132"/>
      <c r="G1730" s="132"/>
      <c r="H1730" s="132"/>
      <c r="I1730" s="132"/>
      <c r="J1730" s="132"/>
      <c r="K1730" s="132"/>
      <c r="L1730" s="132"/>
    </row>
    <row r="1731" spans="2:12" x14ac:dyDescent="0.25">
      <c r="B1731" s="132"/>
      <c r="C1731" s="132"/>
      <c r="D1731" s="245"/>
      <c r="E1731" s="132"/>
      <c r="F1731" s="132"/>
      <c r="G1731" s="132"/>
      <c r="H1731" s="132"/>
      <c r="I1731" s="132"/>
      <c r="J1731" s="132"/>
      <c r="K1731" s="132"/>
      <c r="L1731" s="132"/>
    </row>
    <row r="1732" spans="2:12" x14ac:dyDescent="0.25">
      <c r="B1732" s="132"/>
      <c r="C1732" s="132"/>
      <c r="D1732" s="245"/>
      <c r="E1732" s="132"/>
      <c r="F1732" s="132"/>
      <c r="G1732" s="132"/>
      <c r="H1732" s="132"/>
      <c r="I1732" s="132"/>
      <c r="J1732" s="132"/>
      <c r="K1732" s="132"/>
      <c r="L1732" s="132"/>
    </row>
    <row r="1733" spans="2:12" x14ac:dyDescent="0.25">
      <c r="B1733" s="132"/>
      <c r="C1733" s="132"/>
      <c r="D1733" s="245"/>
      <c r="E1733" s="132"/>
      <c r="F1733" s="132"/>
      <c r="G1733" s="132"/>
      <c r="H1733" s="132"/>
      <c r="I1733" s="132"/>
      <c r="J1733" s="132"/>
      <c r="K1733" s="132"/>
      <c r="L1733" s="132"/>
    </row>
    <row r="1734" spans="2:12" x14ac:dyDescent="0.25">
      <c r="B1734" s="132"/>
      <c r="C1734" s="132"/>
      <c r="D1734" s="245"/>
      <c r="E1734" s="132"/>
      <c r="F1734" s="132"/>
      <c r="G1734" s="132"/>
      <c r="H1734" s="132"/>
      <c r="I1734" s="132"/>
      <c r="J1734" s="132"/>
      <c r="K1734" s="132"/>
      <c r="L1734" s="132"/>
    </row>
    <row r="1735" spans="2:12" x14ac:dyDescent="0.25">
      <c r="B1735" s="132"/>
      <c r="C1735" s="132"/>
      <c r="D1735" s="245"/>
      <c r="E1735" s="132"/>
      <c r="F1735" s="132"/>
      <c r="G1735" s="132"/>
      <c r="H1735" s="132"/>
      <c r="I1735" s="132"/>
      <c r="J1735" s="132"/>
      <c r="K1735" s="132"/>
      <c r="L1735" s="132"/>
    </row>
    <row r="1736" spans="2:12" x14ac:dyDescent="0.25">
      <c r="B1736" s="132"/>
      <c r="C1736" s="132"/>
      <c r="D1736" s="245"/>
      <c r="E1736" s="132"/>
      <c r="F1736" s="132"/>
      <c r="G1736" s="132"/>
      <c r="H1736" s="132"/>
      <c r="I1736" s="132"/>
      <c r="J1736" s="132"/>
      <c r="K1736" s="132"/>
      <c r="L1736" s="132"/>
    </row>
    <row r="1737" spans="2:12" x14ac:dyDescent="0.25">
      <c r="B1737" s="132"/>
      <c r="C1737" s="132"/>
      <c r="D1737" s="245"/>
      <c r="E1737" s="132"/>
      <c r="F1737" s="132"/>
      <c r="G1737" s="132"/>
      <c r="H1737" s="132"/>
      <c r="I1737" s="132"/>
      <c r="J1737" s="132"/>
      <c r="K1737" s="132"/>
      <c r="L1737" s="132"/>
    </row>
    <row r="1738" spans="2:12" x14ac:dyDescent="0.25">
      <c r="B1738" s="132"/>
      <c r="C1738" s="132"/>
      <c r="D1738" s="245"/>
      <c r="E1738" s="132"/>
      <c r="F1738" s="132"/>
      <c r="G1738" s="132"/>
      <c r="H1738" s="132"/>
      <c r="I1738" s="132"/>
      <c r="J1738" s="132"/>
      <c r="K1738" s="132"/>
      <c r="L1738" s="132"/>
    </row>
    <row r="1739" spans="2:12" x14ac:dyDescent="0.25">
      <c r="B1739" s="132"/>
      <c r="C1739" s="132"/>
      <c r="D1739" s="245"/>
      <c r="E1739" s="132"/>
      <c r="F1739" s="132"/>
      <c r="G1739" s="132"/>
      <c r="H1739" s="132"/>
      <c r="I1739" s="132"/>
      <c r="J1739" s="132"/>
      <c r="K1739" s="132"/>
      <c r="L1739" s="132"/>
    </row>
    <row r="1740" spans="2:12" x14ac:dyDescent="0.25">
      <c r="B1740" s="132"/>
      <c r="C1740" s="132"/>
      <c r="D1740" s="245"/>
      <c r="E1740" s="132"/>
      <c r="F1740" s="132"/>
      <c r="G1740" s="132"/>
      <c r="H1740" s="132"/>
      <c r="I1740" s="132"/>
      <c r="J1740" s="132"/>
      <c r="K1740" s="132"/>
      <c r="L1740" s="132"/>
    </row>
    <row r="1741" spans="2:12" x14ac:dyDescent="0.25">
      <c r="B1741" s="132"/>
      <c r="C1741" s="132"/>
      <c r="D1741" s="245"/>
      <c r="E1741" s="132"/>
      <c r="F1741" s="132"/>
      <c r="G1741" s="132"/>
      <c r="H1741" s="132"/>
      <c r="I1741" s="132"/>
      <c r="J1741" s="132"/>
      <c r="K1741" s="132"/>
      <c r="L1741" s="132"/>
    </row>
    <row r="1742" spans="2:12" x14ac:dyDescent="0.25">
      <c r="B1742" s="132"/>
      <c r="C1742" s="132"/>
      <c r="D1742" s="245"/>
      <c r="E1742" s="132"/>
      <c r="F1742" s="132"/>
      <c r="G1742" s="132"/>
      <c r="H1742" s="132"/>
      <c r="I1742" s="132"/>
      <c r="J1742" s="132"/>
      <c r="K1742" s="132"/>
      <c r="L1742" s="132"/>
    </row>
    <row r="1743" spans="2:12" x14ac:dyDescent="0.25">
      <c r="B1743" s="132"/>
      <c r="C1743" s="132"/>
      <c r="D1743" s="245"/>
      <c r="E1743" s="132"/>
      <c r="F1743" s="132"/>
      <c r="G1743" s="132"/>
      <c r="H1743" s="132"/>
      <c r="I1743" s="132"/>
      <c r="J1743" s="132"/>
      <c r="K1743" s="132"/>
      <c r="L1743" s="132"/>
    </row>
    <row r="1744" spans="2:12" x14ac:dyDescent="0.25">
      <c r="B1744" s="132"/>
      <c r="C1744" s="132"/>
      <c r="D1744" s="245"/>
      <c r="E1744" s="132"/>
      <c r="F1744" s="132"/>
      <c r="G1744" s="132"/>
      <c r="H1744" s="132"/>
      <c r="I1744" s="132"/>
      <c r="J1744" s="132"/>
      <c r="K1744" s="132"/>
      <c r="L1744" s="132"/>
    </row>
    <row r="1745" spans="2:12" x14ac:dyDescent="0.25">
      <c r="B1745" s="132"/>
      <c r="C1745" s="132"/>
      <c r="D1745" s="245"/>
      <c r="E1745" s="132"/>
      <c r="F1745" s="132"/>
      <c r="G1745" s="132"/>
      <c r="H1745" s="132"/>
      <c r="I1745" s="132"/>
      <c r="J1745" s="132"/>
      <c r="K1745" s="132"/>
      <c r="L1745" s="132"/>
    </row>
    <row r="1746" spans="2:12" x14ac:dyDescent="0.25">
      <c r="B1746" s="132"/>
      <c r="C1746" s="132"/>
      <c r="D1746" s="245"/>
      <c r="E1746" s="132"/>
      <c r="F1746" s="132"/>
      <c r="G1746" s="132"/>
      <c r="H1746" s="132"/>
      <c r="I1746" s="132"/>
      <c r="J1746" s="132"/>
      <c r="K1746" s="132"/>
      <c r="L1746" s="132"/>
    </row>
    <row r="1747" spans="2:12" x14ac:dyDescent="0.25">
      <c r="B1747" s="132"/>
      <c r="C1747" s="132"/>
      <c r="D1747" s="245"/>
      <c r="E1747" s="132"/>
      <c r="F1747" s="132"/>
      <c r="G1747" s="132"/>
      <c r="H1747" s="132"/>
      <c r="I1747" s="132"/>
      <c r="J1747" s="132"/>
      <c r="K1747" s="132"/>
      <c r="L1747" s="132"/>
    </row>
    <row r="1748" spans="2:12" x14ac:dyDescent="0.25">
      <c r="B1748" s="132"/>
      <c r="C1748" s="132"/>
      <c r="D1748" s="245"/>
      <c r="E1748" s="132"/>
      <c r="F1748" s="132"/>
      <c r="G1748" s="132"/>
      <c r="H1748" s="132"/>
      <c r="I1748" s="132"/>
      <c r="J1748" s="132"/>
      <c r="K1748" s="132"/>
      <c r="L1748" s="132"/>
    </row>
    <row r="1749" spans="2:12" x14ac:dyDescent="0.25">
      <c r="B1749" s="132"/>
      <c r="C1749" s="132"/>
      <c r="D1749" s="245"/>
      <c r="E1749" s="132"/>
      <c r="F1749" s="132"/>
      <c r="G1749" s="132"/>
      <c r="H1749" s="132"/>
      <c r="I1749" s="132"/>
      <c r="J1749" s="132"/>
      <c r="K1749" s="132"/>
      <c r="L1749" s="132"/>
    </row>
    <row r="1750" spans="2:12" x14ac:dyDescent="0.25">
      <c r="B1750" s="132"/>
      <c r="C1750" s="132"/>
      <c r="D1750" s="245"/>
      <c r="E1750" s="132"/>
      <c r="F1750" s="132"/>
      <c r="G1750" s="132"/>
      <c r="H1750" s="132"/>
      <c r="I1750" s="132"/>
      <c r="J1750" s="132"/>
      <c r="K1750" s="132"/>
      <c r="L1750" s="132"/>
    </row>
    <row r="1751" spans="2:12" x14ac:dyDescent="0.25">
      <c r="B1751" s="132"/>
      <c r="C1751" s="132"/>
      <c r="D1751" s="245"/>
      <c r="E1751" s="132"/>
      <c r="F1751" s="132"/>
      <c r="G1751" s="132"/>
      <c r="H1751" s="132"/>
      <c r="I1751" s="132"/>
      <c r="J1751" s="132"/>
      <c r="K1751" s="132"/>
      <c r="L1751" s="132"/>
    </row>
    <row r="1752" spans="2:12" x14ac:dyDescent="0.25">
      <c r="B1752" s="132"/>
      <c r="C1752" s="132"/>
      <c r="D1752" s="245"/>
      <c r="E1752" s="132"/>
      <c r="F1752" s="132"/>
      <c r="G1752" s="132"/>
      <c r="H1752" s="132"/>
      <c r="I1752" s="132"/>
      <c r="J1752" s="132"/>
      <c r="K1752" s="132"/>
      <c r="L1752" s="132"/>
    </row>
    <row r="1753" spans="2:12" x14ac:dyDescent="0.25">
      <c r="B1753" s="132"/>
      <c r="C1753" s="132"/>
      <c r="D1753" s="245"/>
      <c r="E1753" s="132"/>
      <c r="F1753" s="132"/>
      <c r="G1753" s="132"/>
      <c r="H1753" s="132"/>
      <c r="I1753" s="132"/>
      <c r="J1753" s="132"/>
      <c r="K1753" s="132"/>
      <c r="L1753" s="132"/>
    </row>
    <row r="1754" spans="2:12" x14ac:dyDescent="0.25">
      <c r="B1754" s="132"/>
      <c r="C1754" s="132"/>
      <c r="D1754" s="245"/>
      <c r="E1754" s="132"/>
      <c r="F1754" s="132"/>
      <c r="G1754" s="132"/>
      <c r="H1754" s="132"/>
      <c r="I1754" s="132"/>
      <c r="J1754" s="132"/>
      <c r="K1754" s="132"/>
      <c r="L1754" s="132"/>
    </row>
    <row r="1755" spans="2:12" x14ac:dyDescent="0.25">
      <c r="B1755" s="132"/>
      <c r="C1755" s="132"/>
      <c r="D1755" s="245"/>
      <c r="E1755" s="132"/>
      <c r="F1755" s="132"/>
      <c r="G1755" s="132"/>
      <c r="H1755" s="132"/>
      <c r="I1755" s="132"/>
      <c r="J1755" s="132"/>
      <c r="K1755" s="132"/>
      <c r="L1755" s="132"/>
    </row>
    <row r="1756" spans="2:12" x14ac:dyDescent="0.25">
      <c r="B1756" s="132"/>
      <c r="C1756" s="132"/>
      <c r="D1756" s="245"/>
      <c r="E1756" s="132"/>
      <c r="F1756" s="132"/>
      <c r="G1756" s="132"/>
      <c r="H1756" s="132"/>
      <c r="I1756" s="132"/>
      <c r="J1756" s="132"/>
      <c r="K1756" s="132"/>
      <c r="L1756" s="132"/>
    </row>
    <row r="1757" spans="2:12" x14ac:dyDescent="0.25">
      <c r="B1757" s="132"/>
      <c r="C1757" s="132"/>
      <c r="D1757" s="245"/>
      <c r="E1757" s="132"/>
      <c r="F1757" s="132"/>
      <c r="G1757" s="132"/>
      <c r="H1757" s="132"/>
      <c r="I1757" s="132"/>
      <c r="J1757" s="132"/>
      <c r="K1757" s="132"/>
      <c r="L1757" s="132"/>
    </row>
    <row r="1758" spans="2:12" x14ac:dyDescent="0.25">
      <c r="B1758" s="132"/>
      <c r="C1758" s="132"/>
      <c r="D1758" s="245"/>
      <c r="E1758" s="132"/>
      <c r="F1758" s="132"/>
      <c r="G1758" s="132"/>
      <c r="H1758" s="132"/>
      <c r="I1758" s="132"/>
      <c r="J1758" s="132"/>
      <c r="K1758" s="132"/>
      <c r="L1758" s="132"/>
    </row>
    <row r="1759" spans="2:12" x14ac:dyDescent="0.25">
      <c r="B1759" s="132"/>
      <c r="C1759" s="132"/>
      <c r="D1759" s="245"/>
      <c r="E1759" s="132"/>
      <c r="F1759" s="132"/>
      <c r="G1759" s="132"/>
      <c r="H1759" s="132"/>
      <c r="I1759" s="132"/>
      <c r="J1759" s="132"/>
      <c r="K1759" s="132"/>
      <c r="L1759" s="132"/>
    </row>
    <row r="1760" spans="2:12" x14ac:dyDescent="0.25">
      <c r="B1760" s="132"/>
      <c r="C1760" s="132"/>
      <c r="D1760" s="245"/>
      <c r="E1760" s="132"/>
      <c r="F1760" s="132"/>
      <c r="G1760" s="132"/>
      <c r="H1760" s="132"/>
      <c r="I1760" s="132"/>
      <c r="J1760" s="132"/>
      <c r="K1760" s="132"/>
      <c r="L1760" s="132"/>
    </row>
    <row r="1761" spans="2:12" x14ac:dyDescent="0.25">
      <c r="B1761" s="132"/>
      <c r="C1761" s="132"/>
      <c r="D1761" s="245"/>
      <c r="E1761" s="132"/>
      <c r="F1761" s="132"/>
      <c r="G1761" s="132"/>
      <c r="H1761" s="132"/>
      <c r="I1761" s="132"/>
      <c r="J1761" s="132"/>
      <c r="K1761" s="132"/>
      <c r="L1761" s="132"/>
    </row>
    <row r="1762" spans="2:12" x14ac:dyDescent="0.25">
      <c r="B1762" s="132"/>
      <c r="C1762" s="132"/>
      <c r="D1762" s="245"/>
      <c r="E1762" s="132"/>
      <c r="F1762" s="132"/>
      <c r="G1762" s="132"/>
      <c r="H1762" s="132"/>
      <c r="I1762" s="132"/>
      <c r="J1762" s="132"/>
      <c r="K1762" s="132"/>
      <c r="L1762" s="132"/>
    </row>
    <row r="1763" spans="2:12" x14ac:dyDescent="0.25">
      <c r="B1763" s="132"/>
      <c r="C1763" s="132"/>
      <c r="D1763" s="245"/>
      <c r="E1763" s="132"/>
      <c r="F1763" s="132"/>
      <c r="G1763" s="132"/>
      <c r="H1763" s="132"/>
      <c r="I1763" s="132"/>
      <c r="J1763" s="132"/>
      <c r="K1763" s="132"/>
      <c r="L1763" s="132"/>
    </row>
    <row r="1764" spans="2:12" x14ac:dyDescent="0.25">
      <c r="B1764" s="132"/>
      <c r="C1764" s="132"/>
      <c r="D1764" s="245"/>
      <c r="E1764" s="132"/>
      <c r="F1764" s="132"/>
      <c r="G1764" s="132"/>
      <c r="H1764" s="132"/>
      <c r="I1764" s="132"/>
      <c r="J1764" s="132"/>
      <c r="K1764" s="132"/>
      <c r="L1764" s="132"/>
    </row>
    <row r="1765" spans="2:12" x14ac:dyDescent="0.25">
      <c r="B1765" s="132"/>
      <c r="C1765" s="132"/>
      <c r="D1765" s="245"/>
      <c r="E1765" s="132"/>
      <c r="F1765" s="132"/>
      <c r="G1765" s="132"/>
      <c r="H1765" s="132"/>
      <c r="I1765" s="132"/>
      <c r="J1765" s="132"/>
      <c r="K1765" s="132"/>
      <c r="L1765" s="132"/>
    </row>
    <row r="1766" spans="2:12" x14ac:dyDescent="0.25">
      <c r="B1766" s="132"/>
      <c r="C1766" s="132"/>
      <c r="D1766" s="245"/>
      <c r="E1766" s="132"/>
      <c r="F1766" s="132"/>
      <c r="G1766" s="132"/>
      <c r="H1766" s="132"/>
      <c r="I1766" s="132"/>
      <c r="J1766" s="132"/>
      <c r="K1766" s="132"/>
      <c r="L1766" s="132"/>
    </row>
    <row r="1767" spans="2:12" x14ac:dyDescent="0.25">
      <c r="B1767" s="132"/>
      <c r="C1767" s="132"/>
      <c r="D1767" s="245"/>
      <c r="E1767" s="132"/>
      <c r="F1767" s="132"/>
      <c r="G1767" s="132"/>
      <c r="H1767" s="132"/>
      <c r="I1767" s="132"/>
      <c r="J1767" s="132"/>
      <c r="K1767" s="132"/>
      <c r="L1767" s="132"/>
    </row>
    <row r="1768" spans="2:12" x14ac:dyDescent="0.25">
      <c r="B1768" s="132"/>
      <c r="C1768" s="132"/>
      <c r="D1768" s="245"/>
      <c r="E1768" s="132"/>
      <c r="F1768" s="132"/>
      <c r="G1768" s="132"/>
      <c r="H1768" s="132"/>
      <c r="I1768" s="132"/>
      <c r="J1768" s="132"/>
      <c r="K1768" s="132"/>
      <c r="L1768" s="132"/>
    </row>
    <row r="1769" spans="2:12" x14ac:dyDescent="0.25">
      <c r="B1769" s="132"/>
      <c r="C1769" s="132"/>
      <c r="D1769" s="245"/>
      <c r="E1769" s="132"/>
      <c r="F1769" s="132"/>
      <c r="G1769" s="132"/>
      <c r="H1769" s="132"/>
      <c r="I1769" s="132"/>
      <c r="J1769" s="132"/>
      <c r="K1769" s="132"/>
      <c r="L1769" s="132"/>
    </row>
    <row r="1770" spans="2:12" x14ac:dyDescent="0.25">
      <c r="B1770" s="132"/>
      <c r="C1770" s="132"/>
      <c r="D1770" s="245"/>
      <c r="E1770" s="132"/>
      <c r="F1770" s="132"/>
      <c r="G1770" s="132"/>
      <c r="H1770" s="132"/>
      <c r="I1770" s="132"/>
      <c r="J1770" s="132"/>
      <c r="K1770" s="132"/>
      <c r="L1770" s="132"/>
    </row>
    <row r="1771" spans="2:12" x14ac:dyDescent="0.25">
      <c r="B1771" s="132"/>
      <c r="C1771" s="132"/>
      <c r="D1771" s="245"/>
      <c r="E1771" s="132"/>
      <c r="F1771" s="132"/>
      <c r="G1771" s="132"/>
      <c r="H1771" s="132"/>
      <c r="I1771" s="132"/>
      <c r="J1771" s="132"/>
      <c r="K1771" s="132"/>
      <c r="L1771" s="132"/>
    </row>
    <row r="1772" spans="2:12" x14ac:dyDescent="0.25">
      <c r="B1772" s="132"/>
      <c r="C1772" s="132"/>
      <c r="D1772" s="245"/>
      <c r="E1772" s="132"/>
      <c r="F1772" s="132"/>
      <c r="G1772" s="132"/>
      <c r="H1772" s="132"/>
      <c r="I1772" s="132"/>
      <c r="J1772" s="132"/>
      <c r="K1772" s="132"/>
      <c r="L1772" s="132"/>
    </row>
    <row r="1773" spans="2:12" x14ac:dyDescent="0.25">
      <c r="B1773" s="132"/>
      <c r="C1773" s="132"/>
      <c r="D1773" s="245"/>
      <c r="E1773" s="132"/>
      <c r="F1773" s="132"/>
      <c r="G1773" s="132"/>
      <c r="H1773" s="132"/>
      <c r="I1773" s="132"/>
      <c r="J1773" s="132"/>
      <c r="K1773" s="132"/>
      <c r="L1773" s="132"/>
    </row>
    <row r="1774" spans="2:12" x14ac:dyDescent="0.25">
      <c r="B1774" s="132"/>
      <c r="C1774" s="132"/>
      <c r="D1774" s="245"/>
      <c r="E1774" s="132"/>
      <c r="F1774" s="132"/>
      <c r="G1774" s="132"/>
      <c r="H1774" s="132"/>
      <c r="I1774" s="132"/>
      <c r="J1774" s="132"/>
      <c r="K1774" s="132"/>
      <c r="L1774" s="132"/>
    </row>
    <row r="1775" spans="2:12" x14ac:dyDescent="0.25">
      <c r="B1775" s="132"/>
      <c r="C1775" s="132"/>
      <c r="D1775" s="245"/>
      <c r="E1775" s="132"/>
      <c r="F1775" s="132"/>
      <c r="G1775" s="132"/>
      <c r="H1775" s="132"/>
      <c r="I1775" s="132"/>
      <c r="J1775" s="132"/>
      <c r="K1775" s="132"/>
      <c r="L1775" s="132"/>
    </row>
    <row r="1776" spans="2:12" x14ac:dyDescent="0.25">
      <c r="B1776" s="132"/>
      <c r="C1776" s="132"/>
      <c r="D1776" s="245"/>
      <c r="E1776" s="132"/>
      <c r="F1776" s="132"/>
      <c r="G1776" s="132"/>
      <c r="H1776" s="132"/>
      <c r="I1776" s="132"/>
      <c r="J1776" s="132"/>
      <c r="K1776" s="132"/>
      <c r="L1776" s="132"/>
    </row>
    <row r="1777" spans="2:12" x14ac:dyDescent="0.25">
      <c r="B1777" s="132"/>
      <c r="C1777" s="132"/>
      <c r="D1777" s="245"/>
      <c r="E1777" s="132"/>
      <c r="F1777" s="132"/>
      <c r="G1777" s="132"/>
      <c r="H1777" s="132"/>
      <c r="I1777" s="132"/>
      <c r="J1777" s="132"/>
      <c r="K1777" s="132"/>
      <c r="L1777" s="132"/>
    </row>
    <row r="1778" spans="2:12" x14ac:dyDescent="0.25">
      <c r="B1778" s="132"/>
      <c r="C1778" s="132"/>
      <c r="D1778" s="245"/>
      <c r="E1778" s="132"/>
      <c r="F1778" s="132"/>
      <c r="G1778" s="132"/>
      <c r="H1778" s="132"/>
      <c r="I1778" s="132"/>
      <c r="J1778" s="132"/>
      <c r="K1778" s="132"/>
      <c r="L1778" s="132"/>
    </row>
    <row r="1779" spans="2:12" x14ac:dyDescent="0.25">
      <c r="B1779" s="132"/>
      <c r="C1779" s="132"/>
      <c r="D1779" s="245"/>
      <c r="E1779" s="132"/>
      <c r="F1779" s="132"/>
      <c r="G1779" s="132"/>
      <c r="H1779" s="132"/>
      <c r="I1779" s="132"/>
      <c r="J1779" s="132"/>
      <c r="K1779" s="132"/>
      <c r="L1779" s="132"/>
    </row>
    <row r="1780" spans="2:12" x14ac:dyDescent="0.25">
      <c r="B1780" s="132"/>
      <c r="C1780" s="132"/>
      <c r="D1780" s="245"/>
      <c r="E1780" s="132"/>
      <c r="F1780" s="132"/>
      <c r="G1780" s="132"/>
      <c r="H1780" s="132"/>
      <c r="I1780" s="132"/>
      <c r="J1780" s="132"/>
      <c r="K1780" s="132"/>
      <c r="L1780" s="132"/>
    </row>
    <row r="1781" spans="2:12" x14ac:dyDescent="0.25">
      <c r="B1781" s="132"/>
      <c r="C1781" s="132"/>
      <c r="D1781" s="245"/>
      <c r="E1781" s="132"/>
      <c r="F1781" s="132"/>
      <c r="G1781" s="132"/>
      <c r="H1781" s="132"/>
      <c r="I1781" s="132"/>
      <c r="J1781" s="132"/>
      <c r="K1781" s="132"/>
      <c r="L1781" s="132"/>
    </row>
    <row r="1782" spans="2:12" x14ac:dyDescent="0.25">
      <c r="B1782" s="132"/>
      <c r="C1782" s="132"/>
      <c r="D1782" s="245"/>
      <c r="E1782" s="132"/>
      <c r="F1782" s="132"/>
      <c r="G1782" s="132"/>
      <c r="H1782" s="132"/>
      <c r="I1782" s="132"/>
      <c r="J1782" s="132"/>
      <c r="K1782" s="132"/>
      <c r="L1782" s="132"/>
    </row>
    <row r="1783" spans="2:12" x14ac:dyDescent="0.25">
      <c r="B1783" s="132"/>
      <c r="C1783" s="132"/>
      <c r="D1783" s="245"/>
      <c r="E1783" s="132"/>
      <c r="F1783" s="132"/>
      <c r="G1783" s="132"/>
      <c r="H1783" s="132"/>
      <c r="I1783" s="132"/>
      <c r="J1783" s="132"/>
      <c r="K1783" s="132"/>
      <c r="L1783" s="132"/>
    </row>
    <row r="1784" spans="2:12" x14ac:dyDescent="0.25">
      <c r="B1784" s="132"/>
      <c r="C1784" s="132"/>
      <c r="D1784" s="245"/>
      <c r="E1784" s="132"/>
      <c r="F1784" s="132"/>
      <c r="G1784" s="132"/>
      <c r="H1784" s="132"/>
      <c r="I1784" s="132"/>
      <c r="J1784" s="132"/>
      <c r="K1784" s="132"/>
      <c r="L1784" s="132"/>
    </row>
    <row r="1785" spans="2:12" x14ac:dyDescent="0.25">
      <c r="B1785" s="132"/>
      <c r="C1785" s="132"/>
      <c r="D1785" s="245"/>
      <c r="E1785" s="132"/>
      <c r="F1785" s="132"/>
      <c r="G1785" s="132"/>
      <c r="H1785" s="132"/>
      <c r="I1785" s="132"/>
      <c r="J1785" s="132"/>
      <c r="K1785" s="132"/>
      <c r="L1785" s="132"/>
    </row>
    <row r="1786" spans="2:12" x14ac:dyDescent="0.25">
      <c r="B1786" s="132"/>
      <c r="C1786" s="132"/>
      <c r="D1786" s="245"/>
      <c r="E1786" s="132"/>
      <c r="F1786" s="132"/>
      <c r="G1786" s="132"/>
      <c r="H1786" s="132"/>
      <c r="I1786" s="132"/>
      <c r="J1786" s="132"/>
      <c r="K1786" s="132"/>
      <c r="L1786" s="132"/>
    </row>
    <row r="1787" spans="2:12" x14ac:dyDescent="0.25">
      <c r="B1787" s="132"/>
      <c r="C1787" s="132"/>
      <c r="D1787" s="245"/>
      <c r="E1787" s="132"/>
      <c r="F1787" s="132"/>
      <c r="G1787" s="132"/>
      <c r="H1787" s="132"/>
      <c r="I1787" s="132"/>
      <c r="J1787" s="132"/>
      <c r="K1787" s="132"/>
      <c r="L1787" s="132"/>
    </row>
    <row r="1788" spans="2:12" x14ac:dyDescent="0.25">
      <c r="B1788" s="132"/>
      <c r="C1788" s="132"/>
      <c r="D1788" s="245"/>
      <c r="E1788" s="132"/>
      <c r="F1788" s="132"/>
      <c r="G1788" s="132"/>
      <c r="H1788" s="132"/>
      <c r="I1788" s="132"/>
      <c r="J1788" s="132"/>
      <c r="K1788" s="132"/>
      <c r="L1788" s="132"/>
    </row>
    <row r="1789" spans="2:12" x14ac:dyDescent="0.25">
      <c r="B1789" s="132"/>
      <c r="C1789" s="132"/>
      <c r="D1789" s="245"/>
      <c r="E1789" s="132"/>
      <c r="F1789" s="132"/>
      <c r="G1789" s="132"/>
      <c r="H1789" s="132"/>
      <c r="I1789" s="132"/>
      <c r="J1789" s="132"/>
      <c r="K1789" s="132"/>
      <c r="L1789" s="132"/>
    </row>
    <row r="1790" spans="2:12" x14ac:dyDescent="0.25">
      <c r="B1790" s="132"/>
      <c r="C1790" s="132"/>
      <c r="D1790" s="245"/>
      <c r="E1790" s="132"/>
      <c r="F1790" s="132"/>
      <c r="G1790" s="132"/>
      <c r="H1790" s="132"/>
      <c r="I1790" s="132"/>
      <c r="J1790" s="132"/>
      <c r="K1790" s="132"/>
      <c r="L1790" s="132"/>
    </row>
    <row r="1791" spans="2:12" x14ac:dyDescent="0.25">
      <c r="B1791" s="132"/>
      <c r="C1791" s="132"/>
      <c r="D1791" s="245"/>
      <c r="E1791" s="132"/>
      <c r="F1791" s="132"/>
      <c r="G1791" s="132"/>
      <c r="H1791" s="132"/>
      <c r="I1791" s="132"/>
      <c r="J1791" s="132"/>
      <c r="K1791" s="132"/>
      <c r="L1791" s="132"/>
    </row>
    <row r="1792" spans="2:12" x14ac:dyDescent="0.25">
      <c r="B1792" s="132"/>
      <c r="C1792" s="132"/>
      <c r="D1792" s="245"/>
      <c r="E1792" s="132"/>
      <c r="F1792" s="132"/>
      <c r="G1792" s="132"/>
      <c r="H1792" s="132"/>
      <c r="I1792" s="132"/>
      <c r="J1792" s="132"/>
      <c r="K1792" s="132"/>
      <c r="L1792" s="132"/>
    </row>
    <row r="1793" spans="2:12" x14ac:dyDescent="0.25">
      <c r="B1793" s="132"/>
      <c r="C1793" s="132"/>
      <c r="D1793" s="245"/>
      <c r="E1793" s="132"/>
      <c r="F1793" s="132"/>
      <c r="G1793" s="132"/>
      <c r="H1793" s="132"/>
      <c r="I1793" s="132"/>
      <c r="J1793" s="132"/>
      <c r="K1793" s="132"/>
      <c r="L1793" s="132"/>
    </row>
    <row r="1794" spans="2:12" x14ac:dyDescent="0.25">
      <c r="B1794" s="132"/>
      <c r="C1794" s="132"/>
      <c r="D1794" s="245"/>
      <c r="E1794" s="132"/>
      <c r="F1794" s="132"/>
      <c r="G1794" s="132"/>
      <c r="H1794" s="132"/>
      <c r="I1794" s="132"/>
      <c r="J1794" s="132"/>
      <c r="K1794" s="132"/>
      <c r="L1794" s="132"/>
    </row>
    <row r="1795" spans="2:12" x14ac:dyDescent="0.25">
      <c r="B1795" s="132"/>
      <c r="C1795" s="132"/>
      <c r="D1795" s="245"/>
      <c r="E1795" s="132"/>
      <c r="F1795" s="132"/>
      <c r="G1795" s="132"/>
      <c r="H1795" s="132"/>
      <c r="I1795" s="132"/>
      <c r="J1795" s="132"/>
      <c r="K1795" s="132"/>
      <c r="L1795" s="132"/>
    </row>
    <row r="1796" spans="2:12" x14ac:dyDescent="0.25">
      <c r="B1796" s="132"/>
      <c r="C1796" s="132"/>
      <c r="D1796" s="245"/>
      <c r="E1796" s="132"/>
      <c r="F1796" s="132"/>
      <c r="G1796" s="132"/>
      <c r="H1796" s="132"/>
      <c r="I1796" s="132"/>
      <c r="J1796" s="132"/>
      <c r="K1796" s="132"/>
      <c r="L1796" s="132"/>
    </row>
    <row r="1797" spans="2:12" x14ac:dyDescent="0.25">
      <c r="B1797" s="132"/>
      <c r="C1797" s="132"/>
      <c r="D1797" s="245"/>
      <c r="E1797" s="132"/>
      <c r="F1797" s="132"/>
      <c r="G1797" s="132"/>
      <c r="H1797" s="132"/>
      <c r="I1797" s="132"/>
      <c r="J1797" s="132"/>
      <c r="K1797" s="132"/>
      <c r="L1797" s="132"/>
    </row>
    <row r="1798" spans="2:12" x14ac:dyDescent="0.25">
      <c r="B1798" s="132"/>
      <c r="C1798" s="132"/>
      <c r="D1798" s="245"/>
      <c r="E1798" s="132"/>
      <c r="F1798" s="132"/>
      <c r="G1798" s="132"/>
      <c r="H1798" s="132"/>
      <c r="I1798" s="132"/>
      <c r="J1798" s="132"/>
      <c r="K1798" s="132"/>
      <c r="L1798" s="132"/>
    </row>
    <row r="1799" spans="2:12" x14ac:dyDescent="0.25">
      <c r="B1799" s="132"/>
      <c r="C1799" s="132"/>
      <c r="D1799" s="245"/>
      <c r="E1799" s="132"/>
      <c r="F1799" s="132"/>
      <c r="G1799" s="132"/>
      <c r="H1799" s="132"/>
      <c r="I1799" s="132"/>
      <c r="J1799" s="132"/>
      <c r="K1799" s="132"/>
      <c r="L1799" s="132"/>
    </row>
    <row r="1800" spans="2:12" x14ac:dyDescent="0.25">
      <c r="B1800" s="132"/>
      <c r="C1800" s="132"/>
      <c r="D1800" s="245"/>
      <c r="E1800" s="132"/>
      <c r="F1800" s="132"/>
      <c r="G1800" s="132"/>
      <c r="H1800" s="132"/>
      <c r="I1800" s="132"/>
      <c r="J1800" s="132"/>
      <c r="K1800" s="132"/>
      <c r="L1800" s="132"/>
    </row>
    <row r="1801" spans="2:12" x14ac:dyDescent="0.25">
      <c r="B1801" s="132"/>
      <c r="C1801" s="132"/>
      <c r="D1801" s="245"/>
      <c r="E1801" s="132"/>
      <c r="F1801" s="132"/>
      <c r="G1801" s="132"/>
      <c r="H1801" s="132"/>
      <c r="I1801" s="132"/>
      <c r="J1801" s="132"/>
      <c r="K1801" s="132"/>
      <c r="L1801" s="132"/>
    </row>
    <row r="1802" spans="2:12" x14ac:dyDescent="0.25">
      <c r="B1802" s="132"/>
      <c r="C1802" s="132"/>
      <c r="D1802" s="245"/>
      <c r="E1802" s="132"/>
      <c r="F1802" s="132"/>
      <c r="G1802" s="132"/>
      <c r="H1802" s="132"/>
      <c r="I1802" s="132"/>
      <c r="J1802" s="132"/>
      <c r="K1802" s="132"/>
      <c r="L1802" s="132"/>
    </row>
    <row r="1803" spans="2:12" x14ac:dyDescent="0.25">
      <c r="B1803" s="132"/>
      <c r="C1803" s="132"/>
      <c r="D1803" s="245"/>
      <c r="E1803" s="132"/>
      <c r="F1803" s="132"/>
      <c r="G1803" s="132"/>
      <c r="H1803" s="132"/>
      <c r="I1803" s="132"/>
      <c r="J1803" s="132"/>
      <c r="K1803" s="132"/>
      <c r="L1803" s="132"/>
    </row>
    <row r="1804" spans="2:12" x14ac:dyDescent="0.25">
      <c r="B1804" s="132"/>
      <c r="C1804" s="132"/>
      <c r="D1804" s="245"/>
      <c r="E1804" s="132"/>
      <c r="F1804" s="132"/>
      <c r="G1804" s="132"/>
      <c r="H1804" s="132"/>
      <c r="I1804" s="132"/>
      <c r="J1804" s="132"/>
      <c r="K1804" s="132"/>
      <c r="L1804" s="132"/>
    </row>
    <row r="1805" spans="2:12" x14ac:dyDescent="0.25">
      <c r="B1805" s="132"/>
      <c r="C1805" s="132"/>
      <c r="D1805" s="245"/>
      <c r="E1805" s="132"/>
      <c r="F1805" s="132"/>
      <c r="G1805" s="132"/>
      <c r="H1805" s="132"/>
      <c r="I1805" s="132"/>
      <c r="J1805" s="132"/>
      <c r="K1805" s="132"/>
      <c r="L1805" s="132"/>
    </row>
    <row r="1806" spans="2:12" x14ac:dyDescent="0.25">
      <c r="B1806" s="132"/>
      <c r="C1806" s="132"/>
      <c r="D1806" s="245"/>
      <c r="E1806" s="132"/>
      <c r="F1806" s="132"/>
      <c r="G1806" s="132"/>
      <c r="H1806" s="132"/>
      <c r="I1806" s="132"/>
      <c r="J1806" s="132"/>
      <c r="K1806" s="132"/>
      <c r="L1806" s="132"/>
    </row>
    <row r="1807" spans="2:12" x14ac:dyDescent="0.25">
      <c r="B1807" s="132"/>
      <c r="C1807" s="132"/>
      <c r="D1807" s="245"/>
      <c r="E1807" s="132"/>
      <c r="F1807" s="132"/>
      <c r="G1807" s="132"/>
      <c r="H1807" s="132"/>
      <c r="I1807" s="132"/>
      <c r="J1807" s="132"/>
      <c r="K1807" s="132"/>
      <c r="L1807" s="132"/>
    </row>
    <row r="1808" spans="2:12" x14ac:dyDescent="0.25">
      <c r="B1808" s="132"/>
      <c r="C1808" s="132"/>
      <c r="D1808" s="245"/>
      <c r="E1808" s="132"/>
      <c r="F1808" s="132"/>
      <c r="G1808" s="132"/>
      <c r="H1808" s="132"/>
      <c r="I1808" s="132"/>
      <c r="J1808" s="132"/>
      <c r="K1808" s="132"/>
      <c r="L1808" s="132"/>
    </row>
    <row r="1809" spans="2:12" x14ac:dyDescent="0.25">
      <c r="B1809" s="132"/>
      <c r="C1809" s="132"/>
      <c r="D1809" s="245"/>
      <c r="E1809" s="132"/>
      <c r="F1809" s="132"/>
      <c r="G1809" s="132"/>
      <c r="H1809" s="132"/>
      <c r="I1809" s="132"/>
      <c r="J1809" s="132"/>
      <c r="K1809" s="132"/>
      <c r="L1809" s="132"/>
    </row>
    <row r="1810" spans="2:12" x14ac:dyDescent="0.25">
      <c r="B1810" s="132"/>
      <c r="C1810" s="132"/>
      <c r="D1810" s="245"/>
      <c r="E1810" s="132"/>
      <c r="F1810" s="132"/>
      <c r="G1810" s="132"/>
      <c r="H1810" s="132"/>
      <c r="I1810" s="132"/>
      <c r="J1810" s="132"/>
      <c r="K1810" s="132"/>
      <c r="L1810" s="132"/>
    </row>
    <row r="1811" spans="2:12" x14ac:dyDescent="0.25">
      <c r="B1811" s="132"/>
      <c r="C1811" s="132"/>
      <c r="D1811" s="245"/>
      <c r="E1811" s="132"/>
      <c r="F1811" s="132"/>
      <c r="G1811" s="132"/>
      <c r="H1811" s="132"/>
      <c r="I1811" s="132"/>
      <c r="J1811" s="132"/>
      <c r="K1811" s="132"/>
      <c r="L1811" s="132"/>
    </row>
    <row r="1812" spans="2:12" x14ac:dyDescent="0.25">
      <c r="B1812" s="132"/>
      <c r="C1812" s="132"/>
      <c r="D1812" s="245"/>
      <c r="E1812" s="132"/>
      <c r="F1812" s="132"/>
      <c r="G1812" s="132"/>
      <c r="H1812" s="132"/>
      <c r="I1812" s="132"/>
      <c r="J1812" s="132"/>
      <c r="K1812" s="132"/>
      <c r="L1812" s="132"/>
    </row>
    <row r="1813" spans="2:12" x14ac:dyDescent="0.25">
      <c r="B1813" s="132"/>
      <c r="C1813" s="132"/>
      <c r="D1813" s="245"/>
      <c r="E1813" s="132"/>
      <c r="F1813" s="132"/>
      <c r="G1813" s="132"/>
      <c r="H1813" s="132"/>
      <c r="I1813" s="132"/>
      <c r="J1813" s="132"/>
      <c r="K1813" s="132"/>
      <c r="L1813" s="132"/>
    </row>
    <row r="1814" spans="2:12" x14ac:dyDescent="0.25">
      <c r="B1814" s="132"/>
      <c r="C1814" s="132"/>
      <c r="D1814" s="245"/>
      <c r="E1814" s="132"/>
      <c r="F1814" s="132"/>
      <c r="G1814" s="132"/>
      <c r="H1814" s="132"/>
      <c r="I1814" s="132"/>
      <c r="J1814" s="132"/>
      <c r="K1814" s="132"/>
      <c r="L1814" s="132"/>
    </row>
    <row r="1815" spans="2:12" x14ac:dyDescent="0.25">
      <c r="B1815" s="132"/>
      <c r="C1815" s="132"/>
      <c r="D1815" s="245"/>
      <c r="E1815" s="132"/>
      <c r="F1815" s="132"/>
      <c r="G1815" s="132"/>
      <c r="H1815" s="132"/>
      <c r="I1815" s="132"/>
      <c r="J1815" s="132"/>
      <c r="K1815" s="132"/>
      <c r="L1815" s="132"/>
    </row>
    <row r="1816" spans="2:12" x14ac:dyDescent="0.25">
      <c r="B1816" s="132"/>
      <c r="C1816" s="132"/>
      <c r="D1816" s="245"/>
      <c r="E1816" s="132"/>
      <c r="F1816" s="132"/>
      <c r="G1816" s="132"/>
      <c r="H1816" s="132"/>
      <c r="I1816" s="132"/>
      <c r="J1816" s="132"/>
      <c r="K1816" s="132"/>
      <c r="L1816" s="132"/>
    </row>
    <row r="1817" spans="2:12" x14ac:dyDescent="0.25">
      <c r="B1817" s="132"/>
      <c r="C1817" s="132"/>
      <c r="D1817" s="245"/>
      <c r="E1817" s="132"/>
      <c r="F1817" s="132"/>
      <c r="G1817" s="132"/>
      <c r="H1817" s="132"/>
      <c r="I1817" s="132"/>
      <c r="J1817" s="132"/>
      <c r="K1817" s="132"/>
      <c r="L1817" s="132"/>
    </row>
    <row r="1818" spans="2:12" x14ac:dyDescent="0.25">
      <c r="B1818" s="132"/>
      <c r="C1818" s="132"/>
      <c r="D1818" s="245"/>
      <c r="E1818" s="132"/>
      <c r="F1818" s="132"/>
      <c r="G1818" s="132"/>
      <c r="H1818" s="132"/>
      <c r="I1818" s="132"/>
      <c r="J1818" s="132"/>
      <c r="K1818" s="132"/>
      <c r="L1818" s="132"/>
    </row>
    <row r="1819" spans="2:12" x14ac:dyDescent="0.25">
      <c r="B1819" s="132"/>
      <c r="C1819" s="132"/>
      <c r="D1819" s="245"/>
      <c r="E1819" s="132"/>
      <c r="F1819" s="132"/>
      <c r="G1819" s="132"/>
      <c r="H1819" s="132"/>
      <c r="I1819" s="132"/>
      <c r="J1819" s="132"/>
      <c r="K1819" s="132"/>
      <c r="L1819" s="132"/>
    </row>
    <row r="1820" spans="2:12" x14ac:dyDescent="0.25">
      <c r="B1820" s="132"/>
      <c r="C1820" s="132"/>
      <c r="D1820" s="245"/>
      <c r="E1820" s="132"/>
      <c r="F1820" s="132"/>
      <c r="G1820" s="132"/>
      <c r="H1820" s="132"/>
      <c r="I1820" s="132"/>
      <c r="J1820" s="132"/>
      <c r="K1820" s="132"/>
      <c r="L1820" s="132"/>
    </row>
    <row r="1821" spans="2:12" x14ac:dyDescent="0.25">
      <c r="B1821" s="132"/>
      <c r="C1821" s="132"/>
      <c r="D1821" s="245"/>
      <c r="E1821" s="132"/>
      <c r="F1821" s="132"/>
      <c r="G1821" s="132"/>
      <c r="H1821" s="132"/>
      <c r="I1821" s="132"/>
      <c r="J1821" s="132"/>
      <c r="K1821" s="132"/>
      <c r="L1821" s="132"/>
    </row>
    <row r="1822" spans="2:12" x14ac:dyDescent="0.25">
      <c r="B1822" s="132"/>
      <c r="C1822" s="132"/>
      <c r="D1822" s="245"/>
      <c r="E1822" s="132"/>
      <c r="F1822" s="132"/>
      <c r="G1822" s="132"/>
      <c r="H1822" s="132"/>
      <c r="I1822" s="132"/>
      <c r="J1822" s="132"/>
      <c r="K1822" s="132"/>
      <c r="L1822" s="132"/>
    </row>
    <row r="1823" spans="2:12" x14ac:dyDescent="0.25">
      <c r="B1823" s="132"/>
      <c r="C1823" s="132"/>
      <c r="D1823" s="245"/>
      <c r="E1823" s="132"/>
      <c r="F1823" s="132"/>
      <c r="G1823" s="132"/>
      <c r="H1823" s="132"/>
      <c r="I1823" s="132"/>
      <c r="J1823" s="132"/>
      <c r="K1823" s="132"/>
      <c r="L1823" s="132"/>
    </row>
    <row r="1824" spans="2:12" x14ac:dyDescent="0.25">
      <c r="B1824" s="132"/>
      <c r="C1824" s="132"/>
      <c r="D1824" s="245"/>
      <c r="E1824" s="132"/>
      <c r="F1824" s="132"/>
      <c r="G1824" s="132"/>
      <c r="H1824" s="132"/>
      <c r="I1824" s="132"/>
      <c r="J1824" s="132"/>
      <c r="K1824" s="132"/>
      <c r="L1824" s="132"/>
    </row>
    <row r="1825" spans="2:12" x14ac:dyDescent="0.25">
      <c r="B1825" s="132"/>
      <c r="C1825" s="132"/>
      <c r="D1825" s="245"/>
      <c r="E1825" s="132"/>
      <c r="F1825" s="132"/>
      <c r="G1825" s="132"/>
      <c r="H1825" s="132"/>
      <c r="I1825" s="132"/>
      <c r="J1825" s="132"/>
      <c r="K1825" s="132"/>
      <c r="L1825" s="132"/>
    </row>
    <row r="1826" spans="2:12" x14ac:dyDescent="0.25">
      <c r="B1826" s="132"/>
      <c r="C1826" s="132"/>
      <c r="D1826" s="245"/>
      <c r="E1826" s="132"/>
      <c r="F1826" s="132"/>
      <c r="G1826" s="132"/>
      <c r="H1826" s="132"/>
      <c r="I1826" s="132"/>
      <c r="J1826" s="132"/>
      <c r="K1826" s="132"/>
      <c r="L1826" s="132"/>
    </row>
    <row r="1827" spans="2:12" x14ac:dyDescent="0.25">
      <c r="B1827" s="132"/>
      <c r="C1827" s="132"/>
      <c r="D1827" s="245"/>
      <c r="E1827" s="132"/>
      <c r="F1827" s="132"/>
      <c r="G1827" s="132"/>
      <c r="H1827" s="132"/>
      <c r="I1827" s="132"/>
      <c r="J1827" s="132"/>
      <c r="K1827" s="132"/>
      <c r="L1827" s="132"/>
    </row>
    <row r="1828" spans="2:12" x14ac:dyDescent="0.25">
      <c r="B1828" s="132"/>
      <c r="C1828" s="132"/>
      <c r="D1828" s="245"/>
      <c r="E1828" s="132"/>
      <c r="F1828" s="132"/>
      <c r="G1828" s="132"/>
      <c r="H1828" s="132"/>
      <c r="I1828" s="132"/>
      <c r="J1828" s="132"/>
      <c r="K1828" s="132"/>
      <c r="L1828" s="132"/>
    </row>
    <row r="1829" spans="2:12" x14ac:dyDescent="0.25">
      <c r="B1829" s="132"/>
      <c r="C1829" s="132"/>
      <c r="D1829" s="245"/>
      <c r="E1829" s="132"/>
      <c r="F1829" s="132"/>
      <c r="G1829" s="132"/>
      <c r="H1829" s="132"/>
      <c r="I1829" s="132"/>
      <c r="J1829" s="132"/>
      <c r="K1829" s="132"/>
      <c r="L1829" s="132"/>
    </row>
    <row r="1830" spans="2:12" x14ac:dyDescent="0.25">
      <c r="B1830" s="132"/>
      <c r="C1830" s="132"/>
      <c r="D1830" s="245"/>
      <c r="E1830" s="132"/>
      <c r="F1830" s="132"/>
      <c r="G1830" s="132"/>
      <c r="H1830" s="132"/>
      <c r="I1830" s="132"/>
      <c r="J1830" s="132"/>
      <c r="K1830" s="132"/>
      <c r="L1830" s="132"/>
    </row>
    <row r="1831" spans="2:12" x14ac:dyDescent="0.25">
      <c r="B1831" s="132"/>
      <c r="C1831" s="132"/>
      <c r="D1831" s="245"/>
      <c r="E1831" s="132"/>
      <c r="F1831" s="132"/>
      <c r="G1831" s="132"/>
      <c r="H1831" s="132"/>
      <c r="I1831" s="132"/>
      <c r="J1831" s="132"/>
      <c r="K1831" s="132"/>
      <c r="L1831" s="132"/>
    </row>
    <row r="1832" spans="2:12" x14ac:dyDescent="0.25">
      <c r="B1832" s="132"/>
      <c r="C1832" s="132"/>
      <c r="D1832" s="245"/>
      <c r="E1832" s="132"/>
      <c r="F1832" s="132"/>
      <c r="G1832" s="132"/>
      <c r="H1832" s="132"/>
      <c r="I1832" s="132"/>
      <c r="J1832" s="132"/>
      <c r="K1832" s="132"/>
      <c r="L1832" s="132"/>
    </row>
    <row r="1833" spans="2:12" x14ac:dyDescent="0.25">
      <c r="B1833" s="132"/>
      <c r="C1833" s="132"/>
      <c r="D1833" s="245"/>
      <c r="E1833" s="132"/>
      <c r="F1833" s="132"/>
      <c r="G1833" s="132"/>
      <c r="H1833" s="132"/>
      <c r="I1833" s="132"/>
      <c r="J1833" s="132"/>
      <c r="K1833" s="132"/>
      <c r="L1833" s="132"/>
    </row>
    <row r="1834" spans="2:12" x14ac:dyDescent="0.25">
      <c r="B1834" s="132"/>
      <c r="C1834" s="132"/>
      <c r="D1834" s="245"/>
      <c r="E1834" s="132"/>
      <c r="F1834" s="132"/>
      <c r="G1834" s="132"/>
      <c r="H1834" s="132"/>
      <c r="I1834" s="132"/>
      <c r="J1834" s="132"/>
      <c r="K1834" s="132"/>
      <c r="L1834" s="132"/>
    </row>
    <row r="1835" spans="2:12" x14ac:dyDescent="0.25">
      <c r="B1835" s="132"/>
      <c r="C1835" s="132"/>
      <c r="D1835" s="245"/>
      <c r="E1835" s="132"/>
      <c r="F1835" s="132"/>
      <c r="G1835" s="132"/>
      <c r="H1835" s="132"/>
      <c r="I1835" s="132"/>
      <c r="J1835" s="132"/>
      <c r="K1835" s="132"/>
      <c r="L1835" s="132"/>
    </row>
    <row r="1836" spans="2:12" x14ac:dyDescent="0.25">
      <c r="B1836" s="132"/>
      <c r="C1836" s="132"/>
      <c r="D1836" s="245"/>
      <c r="E1836" s="132"/>
      <c r="F1836" s="132"/>
      <c r="G1836" s="132"/>
      <c r="H1836" s="132"/>
      <c r="I1836" s="132"/>
      <c r="J1836" s="132"/>
      <c r="K1836" s="132"/>
      <c r="L1836" s="132"/>
    </row>
    <row r="1837" spans="2:12" x14ac:dyDescent="0.25">
      <c r="B1837" s="132"/>
      <c r="C1837" s="132"/>
      <c r="D1837" s="245"/>
      <c r="E1837" s="132"/>
      <c r="F1837" s="132"/>
      <c r="G1837" s="132"/>
      <c r="H1837" s="132"/>
      <c r="I1837" s="132"/>
      <c r="J1837" s="132"/>
      <c r="K1837" s="132"/>
      <c r="L1837" s="132"/>
    </row>
    <row r="1838" spans="2:12" x14ac:dyDescent="0.25">
      <c r="B1838" s="132"/>
      <c r="C1838" s="132"/>
      <c r="D1838" s="245"/>
      <c r="E1838" s="132"/>
      <c r="F1838" s="132"/>
      <c r="G1838" s="132"/>
      <c r="H1838" s="132"/>
      <c r="I1838" s="132"/>
      <c r="J1838" s="132"/>
      <c r="K1838" s="132"/>
      <c r="L1838" s="132"/>
    </row>
    <row r="1839" spans="2:12" x14ac:dyDescent="0.25">
      <c r="B1839" s="132"/>
      <c r="C1839" s="132"/>
      <c r="D1839" s="245"/>
      <c r="E1839" s="132"/>
      <c r="F1839" s="132"/>
      <c r="G1839" s="132"/>
      <c r="H1839" s="132"/>
      <c r="I1839" s="132"/>
      <c r="J1839" s="132"/>
      <c r="K1839" s="132"/>
      <c r="L1839" s="132"/>
    </row>
    <row r="1840" spans="2:12" x14ac:dyDescent="0.25">
      <c r="B1840" s="132"/>
      <c r="C1840" s="132"/>
      <c r="D1840" s="245"/>
      <c r="E1840" s="132"/>
      <c r="F1840" s="132"/>
      <c r="G1840" s="132"/>
      <c r="H1840" s="132"/>
      <c r="I1840" s="132"/>
      <c r="J1840" s="132"/>
      <c r="K1840" s="132"/>
      <c r="L1840" s="132"/>
    </row>
    <row r="1841" spans="2:12" x14ac:dyDescent="0.25">
      <c r="B1841" s="132"/>
      <c r="C1841" s="132"/>
      <c r="D1841" s="245"/>
      <c r="E1841" s="132"/>
      <c r="F1841" s="132"/>
      <c r="G1841" s="132"/>
      <c r="H1841" s="132"/>
      <c r="I1841" s="132"/>
      <c r="J1841" s="132"/>
      <c r="K1841" s="132"/>
      <c r="L1841" s="132"/>
    </row>
    <row r="1842" spans="2:12" x14ac:dyDescent="0.25">
      <c r="B1842" s="132"/>
      <c r="C1842" s="132"/>
      <c r="D1842" s="245"/>
      <c r="E1842" s="132"/>
      <c r="F1842" s="132"/>
      <c r="G1842" s="132"/>
      <c r="H1842" s="132"/>
      <c r="I1842" s="132"/>
      <c r="J1842" s="132"/>
      <c r="K1842" s="132"/>
      <c r="L1842" s="132"/>
    </row>
    <row r="1843" spans="2:12" x14ac:dyDescent="0.25">
      <c r="B1843" s="132"/>
      <c r="C1843" s="132"/>
      <c r="D1843" s="245"/>
      <c r="E1843" s="132"/>
      <c r="F1843" s="132"/>
      <c r="G1843" s="132"/>
      <c r="H1843" s="132"/>
      <c r="I1843" s="132"/>
      <c r="J1843" s="132"/>
      <c r="K1843" s="132"/>
      <c r="L1843" s="132"/>
    </row>
    <row r="1844" spans="2:12" x14ac:dyDescent="0.25">
      <c r="B1844" s="132"/>
      <c r="C1844" s="132"/>
      <c r="D1844" s="245"/>
      <c r="E1844" s="132"/>
      <c r="F1844" s="132"/>
      <c r="G1844" s="132"/>
      <c r="H1844" s="132"/>
      <c r="I1844" s="132"/>
      <c r="J1844" s="132"/>
      <c r="K1844" s="132"/>
      <c r="L1844" s="132"/>
    </row>
    <row r="1845" spans="2:12" x14ac:dyDescent="0.25">
      <c r="B1845" s="132"/>
      <c r="C1845" s="132"/>
      <c r="D1845" s="245"/>
      <c r="E1845" s="132"/>
      <c r="F1845" s="132"/>
      <c r="G1845" s="132"/>
      <c r="H1845" s="132"/>
      <c r="I1845" s="132"/>
      <c r="J1845" s="132"/>
      <c r="K1845" s="132"/>
      <c r="L1845" s="132"/>
    </row>
    <row r="1846" spans="2:12" x14ac:dyDescent="0.25">
      <c r="B1846" s="132"/>
      <c r="C1846" s="132"/>
      <c r="D1846" s="245"/>
      <c r="E1846" s="132"/>
      <c r="F1846" s="132"/>
      <c r="G1846" s="132"/>
      <c r="H1846" s="132"/>
      <c r="I1846" s="132"/>
      <c r="J1846" s="132"/>
      <c r="K1846" s="132"/>
      <c r="L1846" s="132"/>
    </row>
    <row r="1847" spans="2:12" x14ac:dyDescent="0.25">
      <c r="B1847" s="132"/>
      <c r="C1847" s="132"/>
      <c r="D1847" s="245"/>
      <c r="E1847" s="132"/>
      <c r="F1847" s="132"/>
      <c r="G1847" s="132"/>
      <c r="H1847" s="132"/>
      <c r="I1847" s="132"/>
      <c r="J1847" s="132"/>
      <c r="K1847" s="132"/>
      <c r="L1847" s="132"/>
    </row>
    <row r="1848" spans="2:12" x14ac:dyDescent="0.25">
      <c r="B1848" s="132"/>
      <c r="C1848" s="132"/>
      <c r="D1848" s="245"/>
      <c r="E1848" s="132"/>
      <c r="F1848" s="132"/>
      <c r="G1848" s="132"/>
      <c r="H1848" s="132"/>
      <c r="I1848" s="132"/>
      <c r="J1848" s="132"/>
      <c r="K1848" s="132"/>
      <c r="L1848" s="132"/>
    </row>
    <row r="1849" spans="2:12" x14ac:dyDescent="0.25">
      <c r="B1849" s="132"/>
      <c r="C1849" s="132"/>
      <c r="D1849" s="245"/>
      <c r="E1849" s="132"/>
      <c r="F1849" s="132"/>
      <c r="G1849" s="132"/>
      <c r="H1849" s="132"/>
      <c r="I1849" s="132"/>
      <c r="J1849" s="132"/>
      <c r="K1849" s="132"/>
      <c r="L1849" s="132"/>
    </row>
    <row r="1850" spans="2:12" x14ac:dyDescent="0.25">
      <c r="B1850" s="132"/>
      <c r="C1850" s="132"/>
      <c r="D1850" s="245"/>
      <c r="E1850" s="132"/>
      <c r="F1850" s="132"/>
      <c r="G1850" s="132"/>
      <c r="H1850" s="132"/>
      <c r="I1850" s="132"/>
      <c r="J1850" s="132"/>
      <c r="K1850" s="132"/>
      <c r="L1850" s="132"/>
    </row>
    <row r="1851" spans="2:12" x14ac:dyDescent="0.25">
      <c r="B1851" s="132"/>
      <c r="C1851" s="132"/>
      <c r="D1851" s="245"/>
      <c r="E1851" s="132"/>
      <c r="F1851" s="132"/>
      <c r="G1851" s="132"/>
      <c r="H1851" s="132"/>
      <c r="I1851" s="132"/>
      <c r="J1851" s="132"/>
      <c r="K1851" s="132"/>
      <c r="L1851" s="132"/>
    </row>
    <row r="1852" spans="2:12" x14ac:dyDescent="0.25">
      <c r="B1852" s="132"/>
      <c r="C1852" s="132"/>
      <c r="D1852" s="245"/>
      <c r="E1852" s="132"/>
      <c r="F1852" s="132"/>
      <c r="G1852" s="132"/>
      <c r="H1852" s="132"/>
      <c r="I1852" s="132"/>
      <c r="J1852" s="132"/>
      <c r="K1852" s="132"/>
      <c r="L1852" s="132"/>
    </row>
    <row r="1853" spans="2:12" x14ac:dyDescent="0.25">
      <c r="B1853" s="132"/>
      <c r="C1853" s="132"/>
      <c r="D1853" s="245"/>
      <c r="E1853" s="132"/>
      <c r="F1853" s="132"/>
      <c r="G1853" s="132"/>
      <c r="H1853" s="132"/>
      <c r="I1853" s="132"/>
      <c r="J1853" s="132"/>
      <c r="K1853" s="132"/>
      <c r="L1853" s="132"/>
    </row>
    <row r="1854" spans="2:12" x14ac:dyDescent="0.25">
      <c r="B1854" s="132"/>
      <c r="C1854" s="132"/>
      <c r="D1854" s="245"/>
      <c r="E1854" s="132"/>
      <c r="F1854" s="132"/>
      <c r="G1854" s="132"/>
      <c r="H1854" s="132"/>
      <c r="I1854" s="132"/>
      <c r="J1854" s="132"/>
      <c r="K1854" s="132"/>
      <c r="L1854" s="132"/>
    </row>
    <row r="1855" spans="2:12" x14ac:dyDescent="0.25">
      <c r="B1855" s="132"/>
      <c r="C1855" s="132"/>
      <c r="D1855" s="245"/>
      <c r="E1855" s="132"/>
      <c r="F1855" s="132"/>
      <c r="G1855" s="132"/>
      <c r="H1855" s="132"/>
      <c r="I1855" s="132"/>
      <c r="J1855" s="132"/>
      <c r="K1855" s="132"/>
      <c r="L1855" s="132"/>
    </row>
    <row r="1856" spans="2:12" x14ac:dyDescent="0.25">
      <c r="B1856" s="132"/>
      <c r="C1856" s="132"/>
      <c r="D1856" s="245"/>
      <c r="E1856" s="132"/>
      <c r="F1856" s="132"/>
      <c r="G1856" s="132"/>
      <c r="H1856" s="132"/>
      <c r="I1856" s="132"/>
      <c r="J1856" s="132"/>
      <c r="K1856" s="132"/>
      <c r="L1856" s="132"/>
    </row>
    <row r="1857" spans="2:12" x14ac:dyDescent="0.25">
      <c r="B1857" s="132"/>
      <c r="C1857" s="132"/>
      <c r="D1857" s="245"/>
      <c r="E1857" s="132"/>
      <c r="F1857" s="132"/>
      <c r="G1857" s="132"/>
      <c r="H1857" s="132"/>
      <c r="I1857" s="132"/>
      <c r="J1857" s="132"/>
      <c r="K1857" s="132"/>
      <c r="L1857" s="132"/>
    </row>
    <row r="1858" spans="2:12" x14ac:dyDescent="0.25">
      <c r="B1858" s="132"/>
      <c r="C1858" s="132"/>
      <c r="D1858" s="245"/>
      <c r="E1858" s="132"/>
      <c r="F1858" s="132"/>
      <c r="G1858" s="132"/>
      <c r="H1858" s="132"/>
      <c r="I1858" s="132"/>
      <c r="J1858" s="132"/>
      <c r="K1858" s="132"/>
      <c r="L1858" s="132"/>
    </row>
    <row r="1859" spans="2:12" x14ac:dyDescent="0.25">
      <c r="B1859" s="132"/>
      <c r="C1859" s="132"/>
      <c r="D1859" s="245"/>
      <c r="E1859" s="132"/>
      <c r="F1859" s="132"/>
      <c r="G1859" s="132"/>
      <c r="H1859" s="132"/>
      <c r="I1859" s="132"/>
      <c r="J1859" s="132"/>
      <c r="K1859" s="132"/>
      <c r="L1859" s="132"/>
    </row>
    <row r="1860" spans="2:12" x14ac:dyDescent="0.25">
      <c r="B1860" s="132"/>
      <c r="C1860" s="132"/>
      <c r="D1860" s="245"/>
      <c r="E1860" s="132"/>
      <c r="F1860" s="132"/>
      <c r="G1860" s="132"/>
      <c r="H1860" s="132"/>
      <c r="I1860" s="132"/>
      <c r="J1860" s="132"/>
      <c r="K1860" s="132"/>
      <c r="L1860" s="132"/>
    </row>
    <row r="1861" spans="2:12" x14ac:dyDescent="0.25">
      <c r="B1861" s="132"/>
      <c r="C1861" s="132"/>
      <c r="D1861" s="245"/>
      <c r="E1861" s="132"/>
      <c r="F1861" s="132"/>
      <c r="G1861" s="132"/>
      <c r="H1861" s="132"/>
      <c r="I1861" s="132"/>
      <c r="J1861" s="132"/>
      <c r="K1861" s="132"/>
      <c r="L1861" s="132"/>
    </row>
    <row r="1862" spans="2:12" x14ac:dyDescent="0.25">
      <c r="B1862" s="132"/>
      <c r="C1862" s="132"/>
      <c r="D1862" s="245"/>
      <c r="E1862" s="132"/>
      <c r="F1862" s="132"/>
      <c r="G1862" s="132"/>
      <c r="H1862" s="132"/>
      <c r="I1862" s="132"/>
      <c r="J1862" s="132"/>
      <c r="K1862" s="132"/>
      <c r="L1862" s="132"/>
    </row>
    <row r="1863" spans="2:12" x14ac:dyDescent="0.25">
      <c r="B1863" s="132"/>
      <c r="C1863" s="132"/>
      <c r="D1863" s="245"/>
      <c r="E1863" s="132"/>
      <c r="F1863" s="132"/>
      <c r="G1863" s="132"/>
      <c r="H1863" s="132"/>
      <c r="I1863" s="132"/>
      <c r="J1863" s="132"/>
      <c r="K1863" s="132"/>
      <c r="L1863" s="132"/>
    </row>
    <row r="1864" spans="2:12" x14ac:dyDescent="0.25">
      <c r="B1864" s="132"/>
      <c r="C1864" s="132"/>
      <c r="D1864" s="245"/>
      <c r="E1864" s="132"/>
      <c r="F1864" s="132"/>
      <c r="G1864" s="132"/>
      <c r="H1864" s="132"/>
      <c r="I1864" s="132"/>
      <c r="J1864" s="132"/>
      <c r="K1864" s="132"/>
      <c r="L1864" s="132"/>
    </row>
    <row r="1865" spans="2:12" x14ac:dyDescent="0.25">
      <c r="B1865" s="132"/>
      <c r="C1865" s="132"/>
      <c r="D1865" s="245"/>
      <c r="E1865" s="132"/>
      <c r="F1865" s="132"/>
      <c r="G1865" s="132"/>
      <c r="H1865" s="132"/>
      <c r="I1865" s="132"/>
      <c r="J1865" s="132"/>
      <c r="K1865" s="132"/>
      <c r="L1865" s="132"/>
    </row>
    <row r="1866" spans="2:12" x14ac:dyDescent="0.25">
      <c r="B1866" s="132"/>
      <c r="C1866" s="132"/>
      <c r="D1866" s="245"/>
      <c r="E1866" s="132"/>
      <c r="F1866" s="132"/>
      <c r="G1866" s="132"/>
      <c r="H1866" s="132"/>
      <c r="I1866" s="132"/>
      <c r="J1866" s="132"/>
      <c r="K1866" s="132"/>
      <c r="L1866" s="132"/>
    </row>
    <row r="1867" spans="2:12" x14ac:dyDescent="0.25">
      <c r="B1867" s="132"/>
      <c r="C1867" s="132"/>
      <c r="D1867" s="245"/>
      <c r="E1867" s="132"/>
      <c r="F1867" s="132"/>
      <c r="G1867" s="132"/>
      <c r="H1867" s="132"/>
      <c r="I1867" s="132"/>
      <c r="J1867" s="132"/>
      <c r="K1867" s="132"/>
      <c r="L1867" s="132"/>
    </row>
    <row r="1868" spans="2:12" x14ac:dyDescent="0.25">
      <c r="B1868" s="132"/>
      <c r="C1868" s="132"/>
      <c r="D1868" s="245"/>
      <c r="E1868" s="132"/>
      <c r="F1868" s="132"/>
      <c r="G1868" s="132"/>
      <c r="H1868" s="132"/>
      <c r="I1868" s="132"/>
      <c r="J1868" s="132"/>
      <c r="K1868" s="132"/>
      <c r="L1868" s="132"/>
    </row>
    <row r="1869" spans="2:12" x14ac:dyDescent="0.25">
      <c r="B1869" s="132"/>
      <c r="C1869" s="132"/>
      <c r="D1869" s="245"/>
      <c r="E1869" s="132"/>
      <c r="F1869" s="132"/>
      <c r="G1869" s="132"/>
      <c r="H1869" s="132"/>
      <c r="I1869" s="132"/>
      <c r="J1869" s="132"/>
      <c r="K1869" s="132"/>
      <c r="L1869" s="132"/>
    </row>
    <row r="1870" spans="2:12" x14ac:dyDescent="0.25">
      <c r="B1870" s="132"/>
      <c r="C1870" s="132"/>
      <c r="D1870" s="245"/>
      <c r="E1870" s="132"/>
      <c r="F1870" s="132"/>
      <c r="G1870" s="132"/>
      <c r="H1870" s="132"/>
      <c r="I1870" s="132"/>
      <c r="J1870" s="132"/>
      <c r="K1870" s="132"/>
      <c r="L1870" s="132"/>
    </row>
    <row r="1871" spans="2:12" x14ac:dyDescent="0.25">
      <c r="B1871" s="132"/>
      <c r="C1871" s="132"/>
      <c r="D1871" s="245"/>
      <c r="E1871" s="132"/>
      <c r="F1871" s="132"/>
      <c r="G1871" s="132"/>
      <c r="H1871" s="132"/>
      <c r="I1871" s="132"/>
      <c r="J1871" s="132"/>
      <c r="K1871" s="132"/>
      <c r="L1871" s="132"/>
    </row>
    <row r="1872" spans="2:12" x14ac:dyDescent="0.25">
      <c r="B1872" s="132"/>
      <c r="C1872" s="132"/>
      <c r="D1872" s="245"/>
      <c r="E1872" s="132"/>
      <c r="F1872" s="132"/>
      <c r="G1872" s="132"/>
      <c r="H1872" s="132"/>
      <c r="I1872" s="132"/>
      <c r="J1872" s="132"/>
      <c r="K1872" s="132"/>
      <c r="L1872" s="132"/>
    </row>
    <row r="1873" spans="2:12" x14ac:dyDescent="0.25">
      <c r="B1873" s="132"/>
      <c r="C1873" s="132"/>
      <c r="D1873" s="245"/>
      <c r="E1873" s="132"/>
      <c r="F1873" s="132"/>
      <c r="G1873" s="132"/>
      <c r="H1873" s="132"/>
      <c r="I1873" s="132"/>
      <c r="J1873" s="132"/>
      <c r="K1873" s="132"/>
      <c r="L1873" s="132"/>
    </row>
    <row r="1874" spans="2:12" x14ac:dyDescent="0.25">
      <c r="B1874" s="132"/>
      <c r="C1874" s="132"/>
      <c r="D1874" s="245"/>
      <c r="E1874" s="132"/>
      <c r="F1874" s="132"/>
      <c r="G1874" s="132"/>
      <c r="H1874" s="132"/>
      <c r="I1874" s="132"/>
      <c r="J1874" s="132"/>
      <c r="K1874" s="132"/>
      <c r="L1874" s="132"/>
    </row>
    <row r="1875" spans="2:12" x14ac:dyDescent="0.25">
      <c r="B1875" s="132"/>
      <c r="C1875" s="132"/>
      <c r="D1875" s="245"/>
      <c r="E1875" s="132"/>
      <c r="F1875" s="132"/>
      <c r="G1875" s="132"/>
      <c r="H1875" s="132"/>
      <c r="I1875" s="132"/>
      <c r="J1875" s="132"/>
      <c r="K1875" s="132"/>
      <c r="L1875" s="132"/>
    </row>
    <row r="1876" spans="2:12" x14ac:dyDescent="0.25">
      <c r="B1876" s="132"/>
      <c r="C1876" s="132"/>
      <c r="D1876" s="245"/>
      <c r="E1876" s="132"/>
      <c r="F1876" s="132"/>
      <c r="G1876" s="132"/>
      <c r="H1876" s="132"/>
      <c r="I1876" s="132"/>
      <c r="J1876" s="132"/>
      <c r="K1876" s="132"/>
      <c r="L1876" s="132"/>
    </row>
    <row r="1877" spans="2:12" x14ac:dyDescent="0.25">
      <c r="B1877" s="132"/>
      <c r="C1877" s="132"/>
      <c r="D1877" s="245"/>
      <c r="E1877" s="132"/>
      <c r="F1877" s="132"/>
      <c r="G1877" s="132"/>
      <c r="H1877" s="132"/>
      <c r="I1877" s="132"/>
      <c r="J1877" s="132"/>
      <c r="K1877" s="132"/>
      <c r="L1877" s="132"/>
    </row>
    <row r="1878" spans="2:12" x14ac:dyDescent="0.25">
      <c r="B1878" s="132"/>
      <c r="C1878" s="132"/>
      <c r="D1878" s="245"/>
      <c r="E1878" s="132"/>
      <c r="F1878" s="132"/>
      <c r="G1878" s="132"/>
      <c r="H1878" s="132"/>
      <c r="I1878" s="132"/>
      <c r="J1878" s="132"/>
      <c r="K1878" s="132"/>
      <c r="L1878" s="132"/>
    </row>
    <row r="1879" spans="2:12" x14ac:dyDescent="0.25">
      <c r="B1879" s="132"/>
      <c r="C1879" s="132"/>
      <c r="D1879" s="245"/>
      <c r="E1879" s="132"/>
      <c r="F1879" s="132"/>
      <c r="G1879" s="132"/>
      <c r="H1879" s="132"/>
      <c r="I1879" s="132"/>
      <c r="J1879" s="132"/>
      <c r="K1879" s="132"/>
      <c r="L1879" s="132"/>
    </row>
    <row r="1880" spans="2:12" x14ac:dyDescent="0.25">
      <c r="B1880" s="132"/>
      <c r="C1880" s="132"/>
      <c r="D1880" s="245"/>
      <c r="E1880" s="132"/>
      <c r="F1880" s="132"/>
      <c r="G1880" s="132"/>
      <c r="H1880" s="132"/>
      <c r="I1880" s="132"/>
      <c r="J1880" s="132"/>
      <c r="K1880" s="132"/>
      <c r="L1880" s="132"/>
    </row>
    <row r="1881" spans="2:12" x14ac:dyDescent="0.25">
      <c r="B1881" s="132"/>
      <c r="C1881" s="132"/>
      <c r="D1881" s="245"/>
      <c r="E1881" s="132"/>
      <c r="F1881" s="132"/>
      <c r="G1881" s="132"/>
      <c r="H1881" s="132"/>
      <c r="I1881" s="132"/>
      <c r="J1881" s="132"/>
      <c r="K1881" s="132"/>
      <c r="L1881" s="132"/>
    </row>
    <row r="1882" spans="2:12" x14ac:dyDescent="0.25">
      <c r="B1882" s="132"/>
      <c r="C1882" s="132"/>
      <c r="D1882" s="245"/>
      <c r="E1882" s="132"/>
      <c r="F1882" s="132"/>
      <c r="G1882" s="132"/>
      <c r="H1882" s="132"/>
      <c r="I1882" s="132"/>
      <c r="J1882" s="132"/>
      <c r="K1882" s="132"/>
      <c r="L1882" s="132"/>
    </row>
    <row r="1883" spans="2:12" x14ac:dyDescent="0.25">
      <c r="B1883" s="132"/>
      <c r="C1883" s="132"/>
      <c r="D1883" s="245"/>
      <c r="E1883" s="132"/>
      <c r="F1883" s="132"/>
      <c r="G1883" s="132"/>
      <c r="H1883" s="132"/>
      <c r="I1883" s="132"/>
      <c r="J1883" s="132"/>
      <c r="K1883" s="132"/>
      <c r="L1883" s="132"/>
    </row>
    <row r="1884" spans="2:12" x14ac:dyDescent="0.25">
      <c r="B1884" s="132"/>
      <c r="C1884" s="132"/>
      <c r="D1884" s="245"/>
      <c r="E1884" s="132"/>
      <c r="F1884" s="132"/>
      <c r="G1884" s="132"/>
      <c r="H1884" s="132"/>
      <c r="I1884" s="132"/>
      <c r="J1884" s="132"/>
      <c r="K1884" s="132"/>
      <c r="L1884" s="132"/>
    </row>
    <row r="1885" spans="2:12" x14ac:dyDescent="0.25">
      <c r="B1885" s="132"/>
      <c r="C1885" s="132"/>
      <c r="D1885" s="245"/>
      <c r="E1885" s="132"/>
      <c r="F1885" s="132"/>
      <c r="G1885" s="132"/>
      <c r="H1885" s="132"/>
      <c r="I1885" s="132"/>
      <c r="J1885" s="132"/>
      <c r="K1885" s="132"/>
      <c r="L1885" s="132"/>
    </row>
    <row r="1886" spans="2:12" x14ac:dyDescent="0.25">
      <c r="B1886" s="132"/>
      <c r="C1886" s="132"/>
      <c r="D1886" s="245"/>
      <c r="E1886" s="132"/>
      <c r="F1886" s="132"/>
      <c r="G1886" s="132"/>
      <c r="H1886" s="132"/>
      <c r="I1886" s="132"/>
      <c r="J1886" s="132"/>
      <c r="K1886" s="132"/>
      <c r="L1886" s="132"/>
    </row>
    <row r="1887" spans="2:12" x14ac:dyDescent="0.25">
      <c r="B1887" s="132"/>
      <c r="C1887" s="132"/>
      <c r="D1887" s="245"/>
      <c r="E1887" s="132"/>
      <c r="F1887" s="132"/>
      <c r="G1887" s="132"/>
      <c r="H1887" s="132"/>
      <c r="I1887" s="132"/>
      <c r="J1887" s="132"/>
      <c r="K1887" s="132"/>
      <c r="L1887" s="132"/>
    </row>
    <row r="1888" spans="2:12" x14ac:dyDescent="0.25">
      <c r="B1888" s="132"/>
      <c r="C1888" s="132"/>
      <c r="D1888" s="245"/>
      <c r="E1888" s="132"/>
      <c r="F1888" s="132"/>
      <c r="G1888" s="132"/>
      <c r="H1888" s="132"/>
      <c r="I1888" s="132"/>
      <c r="J1888" s="132"/>
      <c r="K1888" s="132"/>
      <c r="L1888" s="132"/>
    </row>
    <row r="1889" spans="2:12" x14ac:dyDescent="0.25">
      <c r="B1889" s="132"/>
      <c r="C1889" s="132"/>
      <c r="D1889" s="245"/>
      <c r="E1889" s="132"/>
      <c r="F1889" s="132"/>
      <c r="G1889" s="132"/>
      <c r="H1889" s="132"/>
      <c r="I1889" s="132"/>
      <c r="J1889" s="132"/>
      <c r="K1889" s="132"/>
      <c r="L1889" s="132"/>
    </row>
    <row r="1890" spans="2:12" x14ac:dyDescent="0.25">
      <c r="B1890" s="132"/>
      <c r="C1890" s="132"/>
      <c r="D1890" s="245"/>
      <c r="E1890" s="132"/>
      <c r="F1890" s="132"/>
      <c r="G1890" s="132"/>
      <c r="H1890" s="132"/>
      <c r="I1890" s="132"/>
      <c r="J1890" s="132"/>
      <c r="K1890" s="132"/>
      <c r="L1890" s="132"/>
    </row>
    <row r="1891" spans="2:12" x14ac:dyDescent="0.25">
      <c r="B1891" s="132"/>
      <c r="C1891" s="132"/>
      <c r="D1891" s="245"/>
      <c r="E1891" s="132"/>
      <c r="F1891" s="132"/>
      <c r="G1891" s="132"/>
      <c r="H1891" s="132"/>
      <c r="I1891" s="132"/>
      <c r="J1891" s="132"/>
      <c r="K1891" s="132"/>
      <c r="L1891" s="132"/>
    </row>
    <row r="1892" spans="2:12" x14ac:dyDescent="0.25">
      <c r="B1892" s="132"/>
      <c r="C1892" s="132"/>
      <c r="D1892" s="245"/>
      <c r="E1892" s="132"/>
      <c r="F1892" s="132"/>
      <c r="G1892" s="132"/>
      <c r="H1892" s="132"/>
      <c r="I1892" s="132"/>
      <c r="J1892" s="132"/>
      <c r="K1892" s="132"/>
      <c r="L1892" s="132"/>
    </row>
    <row r="1893" spans="2:12" x14ac:dyDescent="0.25">
      <c r="B1893" s="132"/>
      <c r="C1893" s="132"/>
      <c r="D1893" s="245"/>
      <c r="E1893" s="132"/>
      <c r="F1893" s="132"/>
      <c r="G1893" s="132"/>
      <c r="H1893" s="132"/>
      <c r="I1893" s="132"/>
      <c r="J1893" s="132"/>
      <c r="K1893" s="132"/>
      <c r="L1893" s="132"/>
    </row>
    <row r="1894" spans="2:12" x14ac:dyDescent="0.25">
      <c r="B1894" s="132"/>
      <c r="C1894" s="132"/>
      <c r="D1894" s="245"/>
      <c r="E1894" s="132"/>
      <c r="F1894" s="132"/>
      <c r="G1894" s="132"/>
      <c r="H1894" s="132"/>
      <c r="I1894" s="132"/>
      <c r="J1894" s="132"/>
      <c r="K1894" s="132"/>
      <c r="L1894" s="132"/>
    </row>
    <row r="1895" spans="2:12" x14ac:dyDescent="0.25">
      <c r="B1895" s="132"/>
      <c r="C1895" s="132"/>
      <c r="D1895" s="245"/>
      <c r="E1895" s="132"/>
      <c r="F1895" s="132"/>
      <c r="G1895" s="132"/>
      <c r="H1895" s="132"/>
      <c r="I1895" s="132"/>
      <c r="J1895" s="132"/>
      <c r="K1895" s="132"/>
      <c r="L1895" s="132"/>
    </row>
    <row r="1896" spans="2:12" x14ac:dyDescent="0.25">
      <c r="B1896" s="132"/>
      <c r="C1896" s="132"/>
      <c r="D1896" s="245"/>
      <c r="E1896" s="132"/>
      <c r="F1896" s="132"/>
      <c r="G1896" s="132"/>
      <c r="H1896" s="132"/>
      <c r="I1896" s="132"/>
      <c r="J1896" s="132"/>
      <c r="K1896" s="132"/>
      <c r="L1896" s="132"/>
    </row>
    <row r="1897" spans="2:12" x14ac:dyDescent="0.25">
      <c r="B1897" s="132"/>
      <c r="C1897" s="132"/>
      <c r="D1897" s="245"/>
      <c r="E1897" s="132"/>
      <c r="F1897" s="132"/>
      <c r="G1897" s="132"/>
      <c r="H1897" s="132"/>
      <c r="I1897" s="132"/>
      <c r="J1897" s="132"/>
      <c r="K1897" s="132"/>
      <c r="L1897" s="132"/>
    </row>
    <row r="1898" spans="2:12" x14ac:dyDescent="0.25">
      <c r="B1898" s="132"/>
      <c r="C1898" s="132"/>
      <c r="D1898" s="245"/>
      <c r="E1898" s="132"/>
      <c r="F1898" s="132"/>
      <c r="G1898" s="132"/>
      <c r="H1898" s="132"/>
      <c r="I1898" s="132"/>
      <c r="J1898" s="132"/>
      <c r="K1898" s="132"/>
      <c r="L1898" s="132"/>
    </row>
    <row r="1899" spans="2:12" x14ac:dyDescent="0.25">
      <c r="B1899" s="132"/>
      <c r="C1899" s="132"/>
      <c r="D1899" s="245"/>
      <c r="E1899" s="132"/>
      <c r="F1899" s="132"/>
      <c r="G1899" s="132"/>
      <c r="H1899" s="132"/>
      <c r="I1899" s="132"/>
      <c r="J1899" s="132"/>
      <c r="K1899" s="132"/>
      <c r="L1899" s="132"/>
    </row>
    <row r="1900" spans="2:12" x14ac:dyDescent="0.25">
      <c r="B1900" s="132"/>
      <c r="C1900" s="132"/>
      <c r="D1900" s="245"/>
      <c r="E1900" s="132"/>
      <c r="F1900" s="132"/>
      <c r="G1900" s="132"/>
      <c r="H1900" s="132"/>
      <c r="I1900" s="132"/>
      <c r="J1900" s="132"/>
      <c r="K1900" s="132"/>
      <c r="L1900" s="132"/>
    </row>
    <row r="1901" spans="2:12" x14ac:dyDescent="0.25">
      <c r="B1901" s="132"/>
      <c r="C1901" s="132"/>
      <c r="D1901" s="245"/>
      <c r="E1901" s="132"/>
      <c r="F1901" s="132"/>
      <c r="G1901" s="132"/>
      <c r="H1901" s="132"/>
      <c r="I1901" s="132"/>
      <c r="J1901" s="132"/>
      <c r="K1901" s="132"/>
      <c r="L1901" s="132"/>
    </row>
    <row r="1902" spans="2:12" x14ac:dyDescent="0.25">
      <c r="B1902" s="132"/>
      <c r="C1902" s="132"/>
      <c r="D1902" s="245"/>
      <c r="E1902" s="132"/>
      <c r="F1902" s="132"/>
      <c r="G1902" s="132"/>
      <c r="H1902" s="132"/>
      <c r="I1902" s="132"/>
      <c r="J1902" s="132"/>
      <c r="K1902" s="132"/>
      <c r="L1902" s="132"/>
    </row>
    <row r="1903" spans="2:12" x14ac:dyDescent="0.25">
      <c r="B1903" s="132"/>
      <c r="C1903" s="132"/>
      <c r="D1903" s="245"/>
      <c r="E1903" s="132"/>
      <c r="F1903" s="132"/>
      <c r="G1903" s="132"/>
      <c r="H1903" s="132"/>
      <c r="I1903" s="132"/>
      <c r="J1903" s="132"/>
      <c r="K1903" s="132"/>
      <c r="L1903" s="132"/>
    </row>
    <row r="1904" spans="2:12" x14ac:dyDescent="0.25">
      <c r="B1904" s="132"/>
      <c r="C1904" s="132"/>
      <c r="D1904" s="245"/>
      <c r="E1904" s="132"/>
      <c r="F1904" s="132"/>
      <c r="G1904" s="132"/>
      <c r="H1904" s="132"/>
      <c r="I1904" s="132"/>
      <c r="J1904" s="132"/>
      <c r="K1904" s="132"/>
      <c r="L1904" s="132"/>
    </row>
    <row r="1905" spans="2:12" x14ac:dyDescent="0.25">
      <c r="B1905" s="132"/>
      <c r="C1905" s="132"/>
      <c r="D1905" s="245"/>
      <c r="E1905" s="132"/>
      <c r="F1905" s="132"/>
      <c r="G1905" s="132"/>
      <c r="H1905" s="132"/>
      <c r="I1905" s="132"/>
      <c r="J1905" s="132"/>
      <c r="K1905" s="132"/>
      <c r="L1905" s="132"/>
    </row>
    <row r="1906" spans="2:12" x14ac:dyDescent="0.25">
      <c r="B1906" s="132"/>
      <c r="C1906" s="132"/>
      <c r="D1906" s="245"/>
      <c r="E1906" s="132"/>
      <c r="F1906" s="132"/>
      <c r="G1906" s="132"/>
      <c r="H1906" s="132"/>
      <c r="I1906" s="132"/>
      <c r="J1906" s="132"/>
      <c r="K1906" s="132"/>
      <c r="L1906" s="132"/>
    </row>
    <row r="1907" spans="2:12" x14ac:dyDescent="0.25">
      <c r="B1907" s="132"/>
      <c r="C1907" s="132"/>
      <c r="D1907" s="245"/>
      <c r="E1907" s="132"/>
      <c r="F1907" s="132"/>
      <c r="G1907" s="132"/>
      <c r="H1907" s="132"/>
      <c r="I1907" s="132"/>
      <c r="J1907" s="132"/>
      <c r="K1907" s="132"/>
      <c r="L1907" s="132"/>
    </row>
    <row r="1908" spans="2:12" x14ac:dyDescent="0.25">
      <c r="B1908" s="132"/>
      <c r="C1908" s="132"/>
      <c r="D1908" s="245"/>
      <c r="E1908" s="132"/>
      <c r="F1908" s="132"/>
      <c r="G1908" s="132"/>
      <c r="H1908" s="132"/>
      <c r="I1908" s="132"/>
      <c r="J1908" s="132"/>
      <c r="K1908" s="132"/>
      <c r="L1908" s="132"/>
    </row>
    <row r="1909" spans="2:12" x14ac:dyDescent="0.25">
      <c r="B1909" s="132"/>
      <c r="C1909" s="132"/>
      <c r="D1909" s="245"/>
      <c r="E1909" s="132"/>
      <c r="F1909" s="132"/>
      <c r="G1909" s="132"/>
      <c r="H1909" s="132"/>
      <c r="I1909" s="132"/>
      <c r="J1909" s="132"/>
      <c r="K1909" s="132"/>
      <c r="L1909" s="132"/>
    </row>
    <row r="1910" spans="2:12" x14ac:dyDescent="0.25">
      <c r="B1910" s="132"/>
      <c r="C1910" s="132"/>
      <c r="D1910" s="245"/>
      <c r="E1910" s="132"/>
      <c r="F1910" s="132"/>
      <c r="G1910" s="132"/>
      <c r="H1910" s="132"/>
      <c r="I1910" s="132"/>
      <c r="J1910" s="132"/>
      <c r="K1910" s="132"/>
      <c r="L1910" s="132"/>
    </row>
    <row r="1911" spans="2:12" x14ac:dyDescent="0.25">
      <c r="B1911" s="132"/>
      <c r="C1911" s="132"/>
      <c r="D1911" s="245"/>
      <c r="E1911" s="132"/>
      <c r="F1911" s="132"/>
      <c r="G1911" s="132"/>
      <c r="H1911" s="132"/>
      <c r="I1911" s="132"/>
      <c r="J1911" s="132"/>
      <c r="K1911" s="132"/>
      <c r="L1911" s="132"/>
    </row>
    <row r="1912" spans="2:12" x14ac:dyDescent="0.25">
      <c r="B1912" s="132"/>
      <c r="C1912" s="132"/>
      <c r="D1912" s="245"/>
      <c r="E1912" s="132"/>
      <c r="F1912" s="132"/>
      <c r="G1912" s="132"/>
      <c r="H1912" s="132"/>
      <c r="I1912" s="132"/>
      <c r="J1912" s="132"/>
      <c r="K1912" s="132"/>
      <c r="L1912" s="132"/>
    </row>
    <row r="1913" spans="2:12" x14ac:dyDescent="0.25">
      <c r="B1913" s="132"/>
      <c r="C1913" s="132"/>
      <c r="D1913" s="245"/>
      <c r="E1913" s="132"/>
      <c r="F1913" s="132"/>
      <c r="G1913" s="132"/>
      <c r="H1913" s="132"/>
      <c r="I1913" s="132"/>
      <c r="J1913" s="132"/>
      <c r="K1913" s="132"/>
      <c r="L1913" s="132"/>
    </row>
    <row r="1914" spans="2:12" x14ac:dyDescent="0.25">
      <c r="B1914" s="132"/>
      <c r="C1914" s="132"/>
      <c r="D1914" s="245"/>
      <c r="E1914" s="132"/>
      <c r="F1914" s="132"/>
      <c r="G1914" s="132"/>
      <c r="H1914" s="132"/>
      <c r="I1914" s="132"/>
      <c r="J1914" s="132"/>
      <c r="K1914" s="132"/>
      <c r="L1914" s="132"/>
    </row>
    <row r="1915" spans="2:12" x14ac:dyDescent="0.25">
      <c r="B1915" s="132"/>
      <c r="C1915" s="132"/>
      <c r="D1915" s="245"/>
      <c r="E1915" s="132"/>
      <c r="F1915" s="132"/>
      <c r="G1915" s="132"/>
      <c r="H1915" s="132"/>
      <c r="I1915" s="132"/>
      <c r="J1915" s="132"/>
      <c r="K1915" s="132"/>
      <c r="L1915" s="132"/>
    </row>
    <row r="1916" spans="2:12" x14ac:dyDescent="0.25">
      <c r="B1916" s="132"/>
      <c r="C1916" s="132"/>
      <c r="D1916" s="245"/>
      <c r="E1916" s="132"/>
      <c r="F1916" s="132"/>
      <c r="G1916" s="132"/>
      <c r="H1916" s="132"/>
      <c r="I1916" s="132"/>
      <c r="J1916" s="132"/>
      <c r="K1916" s="132"/>
      <c r="L1916" s="132"/>
    </row>
    <row r="1917" spans="2:12" x14ac:dyDescent="0.25">
      <c r="B1917" s="132"/>
      <c r="C1917" s="132"/>
      <c r="D1917" s="245"/>
      <c r="E1917" s="132"/>
      <c r="F1917" s="132"/>
      <c r="G1917" s="132"/>
      <c r="H1917" s="132"/>
      <c r="I1917" s="132"/>
      <c r="J1917" s="132"/>
      <c r="K1917" s="132"/>
      <c r="L1917" s="132"/>
    </row>
    <row r="1918" spans="2:12" x14ac:dyDescent="0.25">
      <c r="B1918" s="132"/>
      <c r="C1918" s="132"/>
      <c r="D1918" s="245"/>
      <c r="E1918" s="132"/>
      <c r="F1918" s="132"/>
      <c r="G1918" s="132"/>
      <c r="H1918" s="132"/>
      <c r="I1918" s="132"/>
      <c r="J1918" s="132"/>
      <c r="K1918" s="132"/>
      <c r="L1918" s="132"/>
    </row>
    <row r="1919" spans="2:12" x14ac:dyDescent="0.25">
      <c r="B1919" s="132"/>
      <c r="C1919" s="132"/>
      <c r="D1919" s="245"/>
      <c r="E1919" s="132"/>
      <c r="F1919" s="132"/>
      <c r="G1919" s="132"/>
      <c r="H1919" s="132"/>
      <c r="I1919" s="132"/>
      <c r="J1919" s="132"/>
      <c r="K1919" s="132"/>
      <c r="L1919" s="132"/>
    </row>
    <row r="1920" spans="2:12" x14ac:dyDescent="0.25">
      <c r="B1920" s="132"/>
      <c r="C1920" s="132"/>
      <c r="D1920" s="245"/>
      <c r="E1920" s="132"/>
      <c r="F1920" s="132"/>
      <c r="G1920" s="132"/>
      <c r="H1920" s="132"/>
      <c r="I1920" s="132"/>
      <c r="J1920" s="132"/>
      <c r="K1920" s="132"/>
      <c r="L1920" s="132"/>
    </row>
    <row r="1921" spans="2:12" x14ac:dyDescent="0.25">
      <c r="B1921" s="132"/>
      <c r="C1921" s="132"/>
      <c r="D1921" s="245"/>
      <c r="E1921" s="132"/>
      <c r="F1921" s="132"/>
      <c r="G1921" s="132"/>
      <c r="H1921" s="132"/>
      <c r="I1921" s="132"/>
      <c r="J1921" s="132"/>
      <c r="K1921" s="132"/>
      <c r="L1921" s="132"/>
    </row>
    <row r="1922" spans="2:12" x14ac:dyDescent="0.25">
      <c r="B1922" s="132"/>
      <c r="C1922" s="132"/>
      <c r="D1922" s="245"/>
      <c r="E1922" s="132"/>
      <c r="F1922" s="132"/>
      <c r="G1922" s="132"/>
      <c r="H1922" s="132"/>
      <c r="I1922" s="132"/>
      <c r="J1922" s="132"/>
      <c r="K1922" s="132"/>
      <c r="L1922" s="132"/>
    </row>
    <row r="1923" spans="2:12" x14ac:dyDescent="0.25">
      <c r="B1923" s="132"/>
      <c r="C1923" s="132"/>
      <c r="D1923" s="245"/>
      <c r="E1923" s="132"/>
      <c r="F1923" s="132"/>
      <c r="G1923" s="132"/>
      <c r="H1923" s="132"/>
      <c r="I1923" s="132"/>
      <c r="J1923" s="132"/>
      <c r="K1923" s="132"/>
      <c r="L1923" s="132"/>
    </row>
    <row r="1924" spans="2:12" x14ac:dyDescent="0.25">
      <c r="B1924" s="132"/>
      <c r="C1924" s="132"/>
      <c r="D1924" s="245"/>
      <c r="E1924" s="132"/>
      <c r="F1924" s="132"/>
      <c r="G1924" s="132"/>
      <c r="H1924" s="132"/>
      <c r="I1924" s="132"/>
      <c r="J1924" s="132"/>
      <c r="K1924" s="132"/>
      <c r="L1924" s="132"/>
    </row>
    <row r="1925" spans="2:12" x14ac:dyDescent="0.25">
      <c r="B1925" s="132"/>
      <c r="C1925" s="132"/>
      <c r="D1925" s="245"/>
      <c r="E1925" s="132"/>
      <c r="F1925" s="132"/>
      <c r="G1925" s="132"/>
      <c r="H1925" s="132"/>
      <c r="I1925" s="132"/>
      <c r="J1925" s="132"/>
      <c r="K1925" s="132"/>
      <c r="L1925" s="132"/>
    </row>
    <row r="1926" spans="2:12" x14ac:dyDescent="0.25">
      <c r="B1926" s="132"/>
      <c r="C1926" s="132"/>
      <c r="D1926" s="245"/>
      <c r="E1926" s="132"/>
      <c r="F1926" s="132"/>
      <c r="G1926" s="132"/>
      <c r="H1926" s="132"/>
      <c r="I1926" s="132"/>
      <c r="J1926" s="132"/>
      <c r="K1926" s="132"/>
      <c r="L1926" s="132"/>
    </row>
    <row r="1927" spans="2:12" x14ac:dyDescent="0.25">
      <c r="B1927" s="132"/>
      <c r="C1927" s="132"/>
      <c r="D1927" s="245"/>
      <c r="E1927" s="132"/>
      <c r="F1927" s="132"/>
      <c r="G1927" s="132"/>
      <c r="H1927" s="132"/>
      <c r="I1927" s="132"/>
      <c r="J1927" s="132"/>
      <c r="K1927" s="132"/>
      <c r="L1927" s="132"/>
    </row>
    <row r="1928" spans="2:12" x14ac:dyDescent="0.25">
      <c r="B1928" s="132"/>
      <c r="C1928" s="132"/>
      <c r="D1928" s="245"/>
      <c r="E1928" s="132"/>
      <c r="F1928" s="132"/>
      <c r="G1928" s="132"/>
      <c r="H1928" s="132"/>
      <c r="I1928" s="132"/>
      <c r="J1928" s="132"/>
      <c r="K1928" s="132"/>
      <c r="L1928" s="132"/>
    </row>
    <row r="1929" spans="2:12" x14ac:dyDescent="0.25">
      <c r="B1929" s="132"/>
      <c r="C1929" s="132"/>
      <c r="D1929" s="245"/>
      <c r="E1929" s="132"/>
      <c r="F1929" s="132"/>
      <c r="G1929" s="132"/>
      <c r="H1929" s="132"/>
      <c r="I1929" s="132"/>
      <c r="J1929" s="132"/>
      <c r="K1929" s="132"/>
      <c r="L1929" s="132"/>
    </row>
    <row r="1930" spans="2:12" x14ac:dyDescent="0.25">
      <c r="B1930" s="132"/>
      <c r="C1930" s="132"/>
      <c r="D1930" s="245"/>
      <c r="E1930" s="132"/>
      <c r="F1930" s="132"/>
      <c r="G1930" s="132"/>
      <c r="H1930" s="132"/>
      <c r="I1930" s="132"/>
      <c r="J1930" s="132"/>
      <c r="K1930" s="132"/>
      <c r="L1930" s="132"/>
    </row>
    <row r="1931" spans="2:12" x14ac:dyDescent="0.25">
      <c r="B1931" s="132"/>
      <c r="C1931" s="132"/>
      <c r="D1931" s="245"/>
      <c r="E1931" s="132"/>
      <c r="F1931" s="132"/>
      <c r="G1931" s="132"/>
      <c r="H1931" s="132"/>
      <c r="I1931" s="132"/>
      <c r="J1931" s="132"/>
      <c r="K1931" s="132"/>
      <c r="L1931" s="132"/>
    </row>
    <row r="1932" spans="2:12" x14ac:dyDescent="0.25">
      <c r="B1932" s="132"/>
      <c r="C1932" s="132"/>
      <c r="D1932" s="245"/>
      <c r="E1932" s="132"/>
      <c r="F1932" s="132"/>
      <c r="G1932" s="132"/>
      <c r="H1932" s="132"/>
      <c r="I1932" s="132"/>
      <c r="J1932" s="132"/>
      <c r="K1932" s="132"/>
      <c r="L1932" s="132"/>
    </row>
    <row r="1933" spans="2:12" x14ac:dyDescent="0.25">
      <c r="B1933" s="132"/>
      <c r="C1933" s="132"/>
      <c r="D1933" s="245"/>
      <c r="E1933" s="132"/>
      <c r="F1933" s="132"/>
      <c r="G1933" s="132"/>
      <c r="H1933" s="132"/>
      <c r="I1933" s="132"/>
      <c r="J1933" s="132"/>
      <c r="K1933" s="132"/>
      <c r="L1933" s="132"/>
    </row>
    <row r="1934" spans="2:12" x14ac:dyDescent="0.25">
      <c r="B1934" s="132"/>
      <c r="C1934" s="132"/>
      <c r="D1934" s="245"/>
      <c r="E1934" s="132"/>
      <c r="F1934" s="132"/>
      <c r="G1934" s="132"/>
      <c r="H1934" s="132"/>
      <c r="I1934" s="132"/>
      <c r="J1934" s="132"/>
      <c r="K1934" s="132"/>
      <c r="L1934" s="132"/>
    </row>
    <row r="1935" spans="2:12" x14ac:dyDescent="0.25">
      <c r="B1935" s="132"/>
      <c r="C1935" s="132"/>
      <c r="D1935" s="245"/>
      <c r="E1935" s="132"/>
      <c r="F1935" s="132"/>
      <c r="G1935" s="132"/>
      <c r="H1935" s="132"/>
      <c r="I1935" s="132"/>
      <c r="J1935" s="132"/>
      <c r="K1935" s="132"/>
      <c r="L1935" s="132"/>
    </row>
    <row r="1936" spans="2:12" x14ac:dyDescent="0.25">
      <c r="B1936" s="132"/>
      <c r="C1936" s="132"/>
      <c r="D1936" s="245"/>
      <c r="E1936" s="132"/>
      <c r="F1936" s="132"/>
      <c r="G1936" s="132"/>
      <c r="H1936" s="132"/>
      <c r="I1936" s="132"/>
      <c r="J1936" s="132"/>
      <c r="K1936" s="132"/>
      <c r="L1936" s="132"/>
    </row>
    <row r="1937" spans="2:12" x14ac:dyDescent="0.25">
      <c r="B1937" s="132"/>
      <c r="C1937" s="132"/>
      <c r="D1937" s="245"/>
      <c r="E1937" s="132"/>
      <c r="F1937" s="132"/>
      <c r="G1937" s="132"/>
      <c r="H1937" s="132"/>
      <c r="I1937" s="132"/>
      <c r="J1937" s="132"/>
      <c r="K1937" s="132"/>
      <c r="L1937" s="132"/>
    </row>
    <row r="1938" spans="2:12" x14ac:dyDescent="0.25">
      <c r="B1938" s="132"/>
      <c r="C1938" s="132"/>
      <c r="D1938" s="245"/>
      <c r="E1938" s="132"/>
      <c r="F1938" s="132"/>
      <c r="G1938" s="132"/>
      <c r="H1938" s="132"/>
      <c r="I1938" s="132"/>
      <c r="J1938" s="132"/>
      <c r="K1938" s="132"/>
      <c r="L1938" s="132"/>
    </row>
    <row r="1939" spans="2:12" x14ac:dyDescent="0.25">
      <c r="B1939" s="132"/>
      <c r="C1939" s="132"/>
      <c r="D1939" s="245"/>
      <c r="E1939" s="132"/>
      <c r="F1939" s="132"/>
      <c r="G1939" s="132"/>
      <c r="H1939" s="132"/>
      <c r="I1939" s="132"/>
      <c r="J1939" s="132"/>
      <c r="K1939" s="132"/>
      <c r="L1939" s="132"/>
    </row>
    <row r="1940" spans="2:12" x14ac:dyDescent="0.25">
      <c r="B1940" s="132"/>
      <c r="C1940" s="132"/>
      <c r="D1940" s="245"/>
      <c r="E1940" s="132"/>
      <c r="F1940" s="132"/>
      <c r="G1940" s="132"/>
      <c r="H1940" s="132"/>
      <c r="I1940" s="132"/>
      <c r="J1940" s="132"/>
      <c r="K1940" s="132"/>
      <c r="L1940" s="132"/>
    </row>
    <row r="1941" spans="2:12" x14ac:dyDescent="0.25">
      <c r="B1941" s="132"/>
      <c r="C1941" s="132"/>
      <c r="D1941" s="245"/>
      <c r="E1941" s="132"/>
      <c r="F1941" s="132"/>
      <c r="G1941" s="132"/>
      <c r="H1941" s="132"/>
      <c r="I1941" s="132"/>
      <c r="J1941" s="132"/>
      <c r="K1941" s="132"/>
      <c r="L1941" s="132"/>
    </row>
    <row r="1942" spans="2:12" x14ac:dyDescent="0.25">
      <c r="B1942" s="132"/>
      <c r="C1942" s="132"/>
      <c r="D1942" s="245"/>
      <c r="E1942" s="132"/>
      <c r="F1942" s="132"/>
      <c r="G1942" s="132"/>
      <c r="H1942" s="132"/>
      <c r="I1942" s="132"/>
      <c r="J1942" s="132"/>
      <c r="K1942" s="132"/>
      <c r="L1942" s="132"/>
    </row>
    <row r="1943" spans="2:12" x14ac:dyDescent="0.25">
      <c r="B1943" s="132"/>
      <c r="C1943" s="132"/>
      <c r="D1943" s="245"/>
      <c r="E1943" s="132"/>
      <c r="F1943" s="132"/>
      <c r="G1943" s="132"/>
      <c r="H1943" s="132"/>
      <c r="I1943" s="132"/>
      <c r="J1943" s="132"/>
      <c r="K1943" s="132"/>
      <c r="L1943" s="132"/>
    </row>
    <row r="1944" spans="2:12" x14ac:dyDescent="0.25">
      <c r="B1944" s="132"/>
      <c r="C1944" s="132"/>
      <c r="D1944" s="245"/>
      <c r="E1944" s="132"/>
      <c r="F1944" s="132"/>
      <c r="G1944" s="132"/>
      <c r="H1944" s="132"/>
      <c r="I1944" s="132"/>
      <c r="J1944" s="132"/>
      <c r="K1944" s="132"/>
      <c r="L1944" s="132"/>
    </row>
    <row r="1945" spans="2:12" x14ac:dyDescent="0.25">
      <c r="B1945" s="132"/>
      <c r="C1945" s="132"/>
      <c r="D1945" s="245"/>
      <c r="E1945" s="132"/>
      <c r="F1945" s="132"/>
      <c r="G1945" s="132"/>
      <c r="H1945" s="132"/>
      <c r="I1945" s="132"/>
      <c r="J1945" s="132"/>
      <c r="K1945" s="132"/>
      <c r="L1945" s="132"/>
    </row>
    <row r="1946" spans="2:12" x14ac:dyDescent="0.25">
      <c r="B1946" s="132"/>
      <c r="C1946" s="132"/>
      <c r="D1946" s="245"/>
      <c r="E1946" s="132"/>
      <c r="F1946" s="132"/>
      <c r="G1946" s="132"/>
      <c r="H1946" s="132"/>
      <c r="I1946" s="132"/>
      <c r="J1946" s="132"/>
      <c r="K1946" s="132"/>
      <c r="L1946" s="132"/>
    </row>
    <row r="1947" spans="2:12" x14ac:dyDescent="0.25">
      <c r="B1947" s="132"/>
      <c r="C1947" s="132"/>
      <c r="D1947" s="245"/>
      <c r="E1947" s="132"/>
      <c r="F1947" s="132"/>
      <c r="G1947" s="132"/>
      <c r="H1947" s="132"/>
      <c r="I1947" s="132"/>
      <c r="J1947" s="132"/>
      <c r="K1947" s="132"/>
      <c r="L1947" s="132"/>
    </row>
    <row r="1948" spans="2:12" x14ac:dyDescent="0.25">
      <c r="B1948" s="132"/>
      <c r="C1948" s="132"/>
      <c r="D1948" s="245"/>
      <c r="E1948" s="132"/>
      <c r="F1948" s="132"/>
      <c r="G1948" s="132"/>
      <c r="H1948" s="132"/>
      <c r="I1948" s="132"/>
      <c r="J1948" s="132"/>
      <c r="K1948" s="132"/>
      <c r="L1948" s="132"/>
    </row>
    <row r="1949" spans="2:12" x14ac:dyDescent="0.25">
      <c r="B1949" s="132"/>
      <c r="C1949" s="132"/>
      <c r="D1949" s="245"/>
      <c r="E1949" s="132"/>
      <c r="F1949" s="132"/>
      <c r="G1949" s="132"/>
      <c r="H1949" s="132"/>
      <c r="I1949" s="132"/>
      <c r="J1949" s="132"/>
      <c r="K1949" s="132"/>
      <c r="L1949" s="132"/>
    </row>
    <row r="1950" spans="2:12" x14ac:dyDescent="0.25">
      <c r="B1950" s="132"/>
      <c r="C1950" s="132"/>
      <c r="D1950" s="245"/>
      <c r="E1950" s="132"/>
      <c r="F1950" s="132"/>
      <c r="G1950" s="132"/>
      <c r="H1950" s="132"/>
      <c r="I1950" s="132"/>
      <c r="J1950" s="132"/>
      <c r="K1950" s="132"/>
      <c r="L1950" s="132"/>
    </row>
    <row r="1951" spans="2:12" x14ac:dyDescent="0.25">
      <c r="B1951" s="132"/>
      <c r="C1951" s="132"/>
      <c r="D1951" s="245"/>
      <c r="E1951" s="132"/>
      <c r="F1951" s="132"/>
      <c r="G1951" s="132"/>
      <c r="H1951" s="132"/>
      <c r="I1951" s="132"/>
      <c r="J1951" s="132"/>
      <c r="K1951" s="132"/>
      <c r="L1951" s="132"/>
    </row>
    <row r="1952" spans="2:12" x14ac:dyDescent="0.25">
      <c r="B1952" s="132"/>
      <c r="C1952" s="132"/>
      <c r="D1952" s="245"/>
      <c r="E1952" s="132"/>
      <c r="F1952" s="132"/>
      <c r="G1952" s="132"/>
      <c r="H1952" s="132"/>
      <c r="I1952" s="132"/>
      <c r="J1952" s="132"/>
      <c r="K1952" s="132"/>
      <c r="L1952" s="132"/>
    </row>
    <row r="1953" spans="2:12" x14ac:dyDescent="0.25">
      <c r="B1953" s="132"/>
      <c r="C1953" s="132"/>
      <c r="D1953" s="245"/>
      <c r="E1953" s="132"/>
      <c r="F1953" s="132"/>
      <c r="G1953" s="132"/>
      <c r="H1953" s="132"/>
      <c r="I1953" s="132"/>
      <c r="J1953" s="132"/>
      <c r="K1953" s="132"/>
      <c r="L1953" s="132"/>
    </row>
    <row r="1954" spans="2:12" x14ac:dyDescent="0.25">
      <c r="B1954" s="132"/>
      <c r="C1954" s="132"/>
      <c r="D1954" s="245"/>
      <c r="E1954" s="132"/>
      <c r="F1954" s="132"/>
      <c r="G1954" s="132"/>
      <c r="H1954" s="132"/>
      <c r="I1954" s="132"/>
      <c r="J1954" s="132"/>
      <c r="K1954" s="132"/>
      <c r="L1954" s="132"/>
    </row>
    <row r="1955" spans="2:12" x14ac:dyDescent="0.25">
      <c r="B1955" s="132"/>
      <c r="C1955" s="132"/>
      <c r="D1955" s="245"/>
      <c r="E1955" s="132"/>
      <c r="F1955" s="132"/>
      <c r="G1955" s="132"/>
      <c r="H1955" s="132"/>
      <c r="I1955" s="132"/>
      <c r="J1955" s="132"/>
      <c r="K1955" s="132"/>
      <c r="L1955" s="132"/>
    </row>
    <row r="1956" spans="2:12" x14ac:dyDescent="0.25">
      <c r="B1956" s="132"/>
      <c r="C1956" s="132"/>
      <c r="D1956" s="245"/>
      <c r="E1956" s="132"/>
      <c r="F1956" s="132"/>
      <c r="G1956" s="132"/>
      <c r="H1956" s="132"/>
      <c r="I1956" s="132"/>
      <c r="J1956" s="132"/>
      <c r="K1956" s="132"/>
      <c r="L1956" s="132"/>
    </row>
    <row r="1957" spans="2:12" x14ac:dyDescent="0.25">
      <c r="B1957" s="132"/>
      <c r="C1957" s="132"/>
      <c r="D1957" s="245"/>
      <c r="E1957" s="132"/>
      <c r="F1957" s="132"/>
      <c r="G1957" s="132"/>
      <c r="H1957" s="132"/>
      <c r="I1957" s="132"/>
      <c r="J1957" s="132"/>
      <c r="K1957" s="132"/>
      <c r="L1957" s="132"/>
    </row>
    <row r="1958" spans="2:12" x14ac:dyDescent="0.25">
      <c r="B1958" s="132"/>
      <c r="C1958" s="132"/>
      <c r="D1958" s="245"/>
      <c r="E1958" s="132"/>
      <c r="F1958" s="132"/>
      <c r="G1958" s="132"/>
      <c r="H1958" s="132"/>
      <c r="I1958" s="132"/>
      <c r="J1958" s="132"/>
      <c r="K1958" s="132"/>
      <c r="L1958" s="132"/>
    </row>
    <row r="1959" spans="2:12" x14ac:dyDescent="0.25">
      <c r="B1959" s="132"/>
      <c r="C1959" s="132"/>
      <c r="D1959" s="245"/>
      <c r="E1959" s="132"/>
      <c r="F1959" s="132"/>
      <c r="G1959" s="132"/>
      <c r="H1959" s="132"/>
      <c r="I1959" s="132"/>
      <c r="J1959" s="132"/>
      <c r="K1959" s="132"/>
      <c r="L1959" s="132"/>
    </row>
    <row r="1960" spans="2:12" x14ac:dyDescent="0.25">
      <c r="B1960" s="132"/>
      <c r="C1960" s="132"/>
      <c r="D1960" s="245"/>
      <c r="E1960" s="132"/>
      <c r="F1960" s="132"/>
      <c r="G1960" s="132"/>
      <c r="H1960" s="132"/>
      <c r="I1960" s="132"/>
      <c r="J1960" s="132"/>
      <c r="K1960" s="132"/>
      <c r="L1960" s="132"/>
    </row>
    <row r="1961" spans="2:12" x14ac:dyDescent="0.25">
      <c r="B1961" s="132"/>
      <c r="C1961" s="132"/>
      <c r="D1961" s="245"/>
      <c r="E1961" s="132"/>
      <c r="F1961" s="132"/>
      <c r="G1961" s="132"/>
      <c r="H1961" s="132"/>
      <c r="I1961" s="132"/>
      <c r="J1961" s="132"/>
      <c r="K1961" s="132"/>
      <c r="L1961" s="132"/>
    </row>
    <row r="1962" spans="2:12" x14ac:dyDescent="0.25">
      <c r="B1962" s="132"/>
      <c r="C1962" s="132"/>
      <c r="D1962" s="245"/>
      <c r="E1962" s="132"/>
      <c r="F1962" s="132"/>
      <c r="G1962" s="132"/>
      <c r="H1962" s="132"/>
      <c r="I1962" s="132"/>
      <c r="J1962" s="132"/>
      <c r="K1962" s="132"/>
      <c r="L1962" s="132"/>
    </row>
    <row r="1963" spans="2:12" x14ac:dyDescent="0.25">
      <c r="B1963" s="132"/>
      <c r="C1963" s="132"/>
      <c r="D1963" s="245"/>
      <c r="E1963" s="132"/>
      <c r="F1963" s="132"/>
      <c r="G1963" s="132"/>
      <c r="H1963" s="132"/>
      <c r="I1963" s="132"/>
      <c r="J1963" s="132"/>
      <c r="K1963" s="132"/>
      <c r="L1963" s="132"/>
    </row>
    <row r="1964" spans="2:12" x14ac:dyDescent="0.25">
      <c r="B1964" s="132"/>
      <c r="C1964" s="132"/>
      <c r="D1964" s="245"/>
      <c r="E1964" s="132"/>
      <c r="F1964" s="132"/>
      <c r="G1964" s="132"/>
      <c r="H1964" s="132"/>
      <c r="I1964" s="132"/>
      <c r="J1964" s="132"/>
      <c r="K1964" s="132"/>
      <c r="L1964" s="132"/>
    </row>
    <row r="1965" spans="2:12" x14ac:dyDescent="0.25">
      <c r="B1965" s="132"/>
      <c r="C1965" s="132"/>
      <c r="D1965" s="245"/>
      <c r="E1965" s="132"/>
      <c r="F1965" s="132"/>
      <c r="G1965" s="132"/>
      <c r="H1965" s="132"/>
      <c r="I1965" s="132"/>
      <c r="J1965" s="132"/>
      <c r="K1965" s="132"/>
      <c r="L1965" s="132"/>
    </row>
    <row r="1966" spans="2:12" x14ac:dyDescent="0.25">
      <c r="B1966" s="132"/>
      <c r="C1966" s="132"/>
      <c r="D1966" s="245"/>
      <c r="E1966" s="132"/>
      <c r="F1966" s="132"/>
      <c r="G1966" s="132"/>
      <c r="H1966" s="132"/>
      <c r="I1966" s="132"/>
      <c r="J1966" s="132"/>
      <c r="K1966" s="132"/>
      <c r="L1966" s="132"/>
    </row>
    <row r="1967" spans="2:12" x14ac:dyDescent="0.25">
      <c r="B1967" s="132"/>
      <c r="C1967" s="132"/>
      <c r="D1967" s="245"/>
      <c r="E1967" s="132"/>
      <c r="F1967" s="132"/>
      <c r="G1967" s="132"/>
      <c r="H1967" s="132"/>
      <c r="I1967" s="132"/>
      <c r="J1967" s="132"/>
      <c r="K1967" s="132"/>
      <c r="L1967" s="132"/>
    </row>
    <row r="1968" spans="2:12" x14ac:dyDescent="0.25">
      <c r="B1968" s="132"/>
      <c r="C1968" s="132"/>
      <c r="D1968" s="245"/>
      <c r="E1968" s="132"/>
      <c r="F1968" s="132"/>
      <c r="G1968" s="132"/>
      <c r="H1968" s="132"/>
      <c r="I1968" s="132"/>
      <c r="J1968" s="132"/>
      <c r="K1968" s="132"/>
      <c r="L1968" s="132"/>
    </row>
    <row r="1969" spans="2:12" x14ac:dyDescent="0.25">
      <c r="B1969" s="132"/>
      <c r="C1969" s="132"/>
      <c r="D1969" s="245"/>
      <c r="E1969" s="132"/>
      <c r="F1969" s="132"/>
      <c r="G1969" s="132"/>
      <c r="H1969" s="132"/>
      <c r="I1969" s="132"/>
      <c r="J1969" s="132"/>
      <c r="K1969" s="132"/>
      <c r="L1969" s="132"/>
    </row>
    <row r="1970" spans="2:12" x14ac:dyDescent="0.25">
      <c r="B1970" s="132"/>
      <c r="C1970" s="132"/>
      <c r="D1970" s="245"/>
      <c r="E1970" s="132"/>
      <c r="F1970" s="132"/>
      <c r="G1970" s="132"/>
      <c r="H1970" s="132"/>
      <c r="I1970" s="132"/>
      <c r="J1970" s="132"/>
      <c r="K1970" s="132"/>
      <c r="L1970" s="132"/>
    </row>
    <row r="1971" spans="2:12" x14ac:dyDescent="0.25">
      <c r="B1971" s="132"/>
      <c r="C1971" s="132"/>
      <c r="D1971" s="245"/>
      <c r="E1971" s="132"/>
      <c r="F1971" s="132"/>
      <c r="G1971" s="132"/>
      <c r="H1971" s="132"/>
      <c r="I1971" s="132"/>
      <c r="J1971" s="132"/>
      <c r="K1971" s="132"/>
      <c r="L1971" s="132"/>
    </row>
    <row r="1972" spans="2:12" x14ac:dyDescent="0.25">
      <c r="B1972" s="132"/>
      <c r="C1972" s="132"/>
      <c r="D1972" s="245"/>
      <c r="E1972" s="132"/>
      <c r="F1972" s="132"/>
      <c r="G1972" s="132"/>
      <c r="H1972" s="132"/>
      <c r="I1972" s="132"/>
      <c r="J1972" s="132"/>
      <c r="K1972" s="132"/>
      <c r="L1972" s="132"/>
    </row>
    <row r="1973" spans="2:12" x14ac:dyDescent="0.25">
      <c r="B1973" s="132"/>
      <c r="C1973" s="132"/>
      <c r="D1973" s="245"/>
      <c r="E1973" s="132"/>
      <c r="F1973" s="132"/>
      <c r="G1973" s="132"/>
      <c r="H1973" s="132"/>
      <c r="I1973" s="132"/>
      <c r="J1973" s="132"/>
      <c r="K1973" s="132"/>
      <c r="L1973" s="132"/>
    </row>
    <row r="1974" spans="2:12" x14ac:dyDescent="0.25">
      <c r="B1974" s="132"/>
      <c r="C1974" s="132"/>
      <c r="D1974" s="245"/>
      <c r="E1974" s="132"/>
      <c r="F1974" s="132"/>
      <c r="G1974" s="132"/>
      <c r="H1974" s="132"/>
      <c r="I1974" s="132"/>
      <c r="J1974" s="132"/>
      <c r="K1974" s="132"/>
      <c r="L1974" s="132"/>
    </row>
    <row r="1975" spans="2:12" x14ac:dyDescent="0.25">
      <c r="B1975" s="132"/>
      <c r="C1975" s="132"/>
      <c r="D1975" s="245"/>
      <c r="E1975" s="132"/>
      <c r="F1975" s="132"/>
      <c r="G1975" s="132"/>
      <c r="H1975" s="132"/>
      <c r="I1975" s="132"/>
      <c r="J1975" s="132"/>
      <c r="K1975" s="132"/>
      <c r="L1975" s="132"/>
    </row>
    <row r="1976" spans="2:12" x14ac:dyDescent="0.25">
      <c r="B1976" s="132"/>
      <c r="C1976" s="132"/>
      <c r="D1976" s="245"/>
      <c r="E1976" s="132"/>
      <c r="F1976" s="132"/>
      <c r="G1976" s="132"/>
      <c r="H1976" s="132"/>
      <c r="I1976" s="132"/>
      <c r="J1976" s="132"/>
      <c r="K1976" s="132"/>
      <c r="L1976" s="132"/>
    </row>
    <row r="1977" spans="2:12" x14ac:dyDescent="0.25">
      <c r="B1977" s="132"/>
      <c r="C1977" s="132"/>
      <c r="D1977" s="245"/>
      <c r="E1977" s="132"/>
      <c r="F1977" s="132"/>
      <c r="G1977" s="132"/>
      <c r="H1977" s="132"/>
      <c r="I1977" s="132"/>
      <c r="J1977" s="132"/>
      <c r="K1977" s="132"/>
      <c r="L1977" s="132"/>
    </row>
    <row r="1978" spans="2:12" x14ac:dyDescent="0.25">
      <c r="B1978" s="132"/>
      <c r="C1978" s="132"/>
      <c r="D1978" s="245"/>
      <c r="E1978" s="132"/>
      <c r="F1978" s="132"/>
      <c r="G1978" s="132"/>
      <c r="H1978" s="132"/>
      <c r="I1978" s="132"/>
      <c r="J1978" s="132"/>
      <c r="K1978" s="132"/>
      <c r="L1978" s="132"/>
    </row>
    <row r="1979" spans="2:12" x14ac:dyDescent="0.25">
      <c r="B1979" s="132"/>
      <c r="C1979" s="132"/>
      <c r="D1979" s="245"/>
      <c r="E1979" s="132"/>
      <c r="F1979" s="132"/>
      <c r="G1979" s="132"/>
      <c r="H1979" s="132"/>
      <c r="I1979" s="132"/>
      <c r="J1979" s="132"/>
      <c r="K1979" s="132"/>
      <c r="L1979" s="132"/>
    </row>
    <row r="1980" spans="2:12" x14ac:dyDescent="0.25">
      <c r="B1980" s="132"/>
      <c r="C1980" s="132"/>
      <c r="D1980" s="245"/>
      <c r="E1980" s="132"/>
      <c r="F1980" s="132"/>
      <c r="G1980" s="132"/>
      <c r="H1980" s="132"/>
      <c r="I1980" s="132"/>
      <c r="J1980" s="132"/>
      <c r="K1980" s="132"/>
      <c r="L1980" s="132"/>
    </row>
    <row r="1981" spans="2:12" x14ac:dyDescent="0.25">
      <c r="B1981" s="132"/>
      <c r="C1981" s="132"/>
      <c r="D1981" s="245"/>
      <c r="E1981" s="132"/>
      <c r="F1981" s="132"/>
      <c r="G1981" s="132"/>
      <c r="H1981" s="132"/>
      <c r="I1981" s="132"/>
      <c r="J1981" s="132"/>
      <c r="K1981" s="132"/>
      <c r="L1981" s="132"/>
    </row>
    <row r="1982" spans="2:12" x14ac:dyDescent="0.25">
      <c r="B1982" s="132"/>
      <c r="C1982" s="132"/>
      <c r="D1982" s="245"/>
      <c r="E1982" s="132"/>
      <c r="F1982" s="132"/>
      <c r="G1982" s="132"/>
      <c r="H1982" s="132"/>
      <c r="I1982" s="132"/>
      <c r="J1982" s="132"/>
      <c r="K1982" s="132"/>
      <c r="L1982" s="132"/>
    </row>
    <row r="1983" spans="2:12" x14ac:dyDescent="0.25">
      <c r="B1983" s="132"/>
      <c r="C1983" s="132"/>
      <c r="D1983" s="245"/>
      <c r="E1983" s="132"/>
      <c r="F1983" s="132"/>
      <c r="G1983" s="132"/>
      <c r="H1983" s="132"/>
      <c r="I1983" s="132"/>
      <c r="J1983" s="132"/>
      <c r="K1983" s="132"/>
      <c r="L1983" s="132"/>
    </row>
    <row r="1984" spans="2:12" x14ac:dyDescent="0.25">
      <c r="B1984" s="132"/>
      <c r="C1984" s="132"/>
      <c r="D1984" s="245"/>
      <c r="E1984" s="132"/>
      <c r="F1984" s="132"/>
      <c r="G1984" s="132"/>
      <c r="H1984" s="132"/>
      <c r="I1984" s="132"/>
      <c r="J1984" s="132"/>
      <c r="K1984" s="132"/>
      <c r="L1984" s="132"/>
    </row>
    <row r="1985" spans="2:12" x14ac:dyDescent="0.25">
      <c r="B1985" s="132"/>
      <c r="C1985" s="132"/>
      <c r="D1985" s="245"/>
      <c r="E1985" s="132"/>
      <c r="F1985" s="132"/>
      <c r="G1985" s="132"/>
      <c r="H1985" s="132"/>
      <c r="I1985" s="132"/>
      <c r="J1985" s="132"/>
      <c r="K1985" s="132"/>
      <c r="L1985" s="132"/>
    </row>
    <row r="1986" spans="2:12" x14ac:dyDescent="0.25">
      <c r="B1986" s="132"/>
      <c r="C1986" s="132"/>
      <c r="D1986" s="245"/>
      <c r="E1986" s="132"/>
      <c r="F1986" s="132"/>
      <c r="G1986" s="132"/>
      <c r="H1986" s="132"/>
      <c r="I1986" s="132"/>
      <c r="J1986" s="132"/>
      <c r="K1986" s="132"/>
      <c r="L1986" s="132"/>
    </row>
    <row r="1987" spans="2:12" x14ac:dyDescent="0.25">
      <c r="B1987" s="132"/>
      <c r="C1987" s="132"/>
      <c r="D1987" s="245"/>
      <c r="E1987" s="132"/>
      <c r="F1987" s="132"/>
      <c r="G1987" s="132"/>
      <c r="H1987" s="132"/>
      <c r="I1987" s="132"/>
      <c r="J1987" s="132"/>
      <c r="K1987" s="132"/>
      <c r="L1987" s="132"/>
    </row>
    <row r="1988" spans="2:12" x14ac:dyDescent="0.25">
      <c r="B1988" s="132"/>
      <c r="C1988" s="132"/>
      <c r="D1988" s="245"/>
      <c r="E1988" s="132"/>
      <c r="F1988" s="132"/>
      <c r="G1988" s="132"/>
      <c r="H1988" s="132"/>
      <c r="I1988" s="132"/>
      <c r="J1988" s="132"/>
      <c r="K1988" s="132"/>
      <c r="L1988" s="132"/>
    </row>
    <row r="1989" spans="2:12" x14ac:dyDescent="0.25">
      <c r="B1989" s="132"/>
      <c r="C1989" s="132"/>
      <c r="D1989" s="245"/>
      <c r="E1989" s="132"/>
      <c r="F1989" s="132"/>
      <c r="G1989" s="132"/>
      <c r="H1989" s="132"/>
      <c r="I1989" s="132"/>
      <c r="J1989" s="132"/>
      <c r="K1989" s="132"/>
      <c r="L1989" s="132"/>
    </row>
    <row r="1990" spans="2:12" x14ac:dyDescent="0.25">
      <c r="B1990" s="132"/>
      <c r="C1990" s="132"/>
      <c r="D1990" s="245"/>
      <c r="E1990" s="132"/>
      <c r="F1990" s="132"/>
      <c r="G1990" s="132"/>
      <c r="H1990" s="132"/>
      <c r="I1990" s="132"/>
      <c r="J1990" s="132"/>
      <c r="K1990" s="132"/>
      <c r="L1990" s="132"/>
    </row>
    <row r="1991" spans="2:12" x14ac:dyDescent="0.25">
      <c r="B1991" s="132"/>
      <c r="C1991" s="132"/>
      <c r="D1991" s="245"/>
      <c r="E1991" s="132"/>
      <c r="F1991" s="132"/>
      <c r="G1991" s="132"/>
      <c r="H1991" s="132"/>
      <c r="I1991" s="132"/>
      <c r="J1991" s="132"/>
      <c r="K1991" s="132"/>
      <c r="L1991" s="132"/>
    </row>
    <row r="1992" spans="2:12" x14ac:dyDescent="0.25">
      <c r="B1992" s="132"/>
      <c r="C1992" s="132"/>
      <c r="D1992" s="245"/>
      <c r="E1992" s="132"/>
      <c r="F1992" s="132"/>
      <c r="G1992" s="132"/>
      <c r="H1992" s="132"/>
      <c r="I1992" s="132"/>
      <c r="J1992" s="132"/>
      <c r="K1992" s="132"/>
      <c r="L1992" s="132"/>
    </row>
    <row r="1993" spans="2:12" x14ac:dyDescent="0.25">
      <c r="B1993" s="132"/>
      <c r="C1993" s="132"/>
      <c r="D1993" s="245"/>
      <c r="E1993" s="132"/>
      <c r="F1993" s="132"/>
      <c r="G1993" s="132"/>
      <c r="H1993" s="132"/>
      <c r="I1993" s="132"/>
      <c r="J1993" s="132"/>
      <c r="K1993" s="132"/>
      <c r="L1993" s="132"/>
    </row>
    <row r="1994" spans="2:12" x14ac:dyDescent="0.25">
      <c r="B1994" s="132"/>
      <c r="C1994" s="132"/>
      <c r="D1994" s="245"/>
      <c r="E1994" s="132"/>
      <c r="F1994" s="132"/>
      <c r="G1994" s="132"/>
      <c r="H1994" s="132"/>
      <c r="I1994" s="132"/>
      <c r="J1994" s="132"/>
      <c r="K1994" s="132"/>
      <c r="L1994" s="132"/>
    </row>
    <row r="1995" spans="2:12" x14ac:dyDescent="0.25">
      <c r="B1995" s="132"/>
      <c r="C1995" s="132"/>
      <c r="D1995" s="245"/>
      <c r="E1995" s="132"/>
      <c r="F1995" s="132"/>
      <c r="G1995" s="132"/>
      <c r="H1995" s="132"/>
      <c r="I1995" s="132"/>
      <c r="J1995" s="132"/>
      <c r="K1995" s="132"/>
      <c r="L1995" s="132"/>
    </row>
    <row r="1996" spans="2:12" x14ac:dyDescent="0.25">
      <c r="B1996" s="132"/>
      <c r="C1996" s="132"/>
      <c r="D1996" s="245"/>
      <c r="E1996" s="132"/>
      <c r="F1996" s="132"/>
      <c r="G1996" s="132"/>
      <c r="H1996" s="132"/>
      <c r="I1996" s="132"/>
      <c r="J1996" s="132"/>
      <c r="K1996" s="132"/>
      <c r="L1996" s="132"/>
    </row>
    <row r="1997" spans="2:12" x14ac:dyDescent="0.25">
      <c r="B1997" s="132"/>
      <c r="C1997" s="132"/>
      <c r="D1997" s="245"/>
      <c r="E1997" s="132"/>
      <c r="F1997" s="132"/>
      <c r="G1997" s="132"/>
      <c r="H1997" s="132"/>
      <c r="I1997" s="132"/>
      <c r="J1997" s="132"/>
      <c r="K1997" s="132"/>
      <c r="L1997" s="132"/>
    </row>
    <row r="1998" spans="2:12" x14ac:dyDescent="0.25">
      <c r="B1998" s="132"/>
      <c r="C1998" s="132"/>
      <c r="D1998" s="245"/>
      <c r="E1998" s="132"/>
      <c r="F1998" s="132"/>
      <c r="G1998" s="132"/>
      <c r="H1998" s="132"/>
      <c r="I1998" s="132"/>
      <c r="J1998" s="132"/>
      <c r="K1998" s="132"/>
      <c r="L1998" s="132"/>
    </row>
    <row r="1999" spans="2:12" x14ac:dyDescent="0.25">
      <c r="B1999" s="132"/>
      <c r="C1999" s="132"/>
      <c r="D1999" s="245"/>
      <c r="E1999" s="132"/>
      <c r="F1999" s="132"/>
      <c r="G1999" s="132"/>
      <c r="H1999" s="132"/>
      <c r="I1999" s="132"/>
      <c r="J1999" s="132"/>
      <c r="K1999" s="132"/>
      <c r="L1999" s="132"/>
    </row>
    <row r="2000" spans="2:12" x14ac:dyDescent="0.25">
      <c r="B2000" s="132"/>
      <c r="C2000" s="132"/>
      <c r="D2000" s="245"/>
      <c r="E2000" s="132"/>
      <c r="F2000" s="132"/>
      <c r="G2000" s="132"/>
      <c r="H2000" s="132"/>
      <c r="I2000" s="132"/>
      <c r="J2000" s="132"/>
      <c r="K2000" s="132"/>
      <c r="L2000" s="132"/>
    </row>
    <row r="2001" spans="2:12" x14ac:dyDescent="0.25">
      <c r="B2001" s="132"/>
      <c r="C2001" s="132"/>
      <c r="D2001" s="245"/>
      <c r="E2001" s="132"/>
      <c r="F2001" s="132"/>
      <c r="G2001" s="132"/>
      <c r="H2001" s="132"/>
      <c r="I2001" s="132"/>
      <c r="J2001" s="132"/>
      <c r="K2001" s="132"/>
      <c r="L2001" s="132"/>
    </row>
    <row r="2002" spans="2:12" x14ac:dyDescent="0.25">
      <c r="B2002" s="132"/>
      <c r="C2002" s="132"/>
      <c r="D2002" s="245"/>
      <c r="E2002" s="132"/>
      <c r="F2002" s="132"/>
      <c r="G2002" s="132"/>
      <c r="H2002" s="132"/>
      <c r="I2002" s="132"/>
      <c r="J2002" s="132"/>
      <c r="K2002" s="132"/>
      <c r="L2002" s="132"/>
    </row>
    <row r="2003" spans="2:12" x14ac:dyDescent="0.25">
      <c r="B2003" s="132"/>
      <c r="C2003" s="132"/>
      <c r="D2003" s="245"/>
      <c r="E2003" s="132"/>
      <c r="F2003" s="132"/>
      <c r="G2003" s="132"/>
      <c r="H2003" s="132"/>
      <c r="I2003" s="132"/>
      <c r="J2003" s="132"/>
      <c r="K2003" s="132"/>
      <c r="L2003" s="132"/>
    </row>
    <row r="2004" spans="2:12" x14ac:dyDescent="0.25">
      <c r="B2004" s="132"/>
      <c r="C2004" s="132"/>
      <c r="D2004" s="245"/>
      <c r="E2004" s="132"/>
      <c r="F2004" s="132"/>
      <c r="G2004" s="132"/>
      <c r="H2004" s="132"/>
      <c r="I2004" s="132"/>
      <c r="J2004" s="132"/>
      <c r="K2004" s="132"/>
      <c r="L2004" s="132"/>
    </row>
    <row r="2005" spans="2:12" x14ac:dyDescent="0.25">
      <c r="B2005" s="132"/>
      <c r="C2005" s="132"/>
      <c r="D2005" s="245"/>
      <c r="E2005" s="132"/>
      <c r="F2005" s="132"/>
      <c r="G2005" s="132"/>
      <c r="H2005" s="132"/>
      <c r="I2005" s="132"/>
      <c r="J2005" s="132"/>
      <c r="K2005" s="132"/>
      <c r="L2005" s="132"/>
    </row>
    <row r="2006" spans="2:12" x14ac:dyDescent="0.25">
      <c r="B2006" s="132"/>
      <c r="C2006" s="132"/>
      <c r="D2006" s="245"/>
      <c r="E2006" s="132"/>
      <c r="F2006" s="132"/>
      <c r="G2006" s="132"/>
      <c r="H2006" s="132"/>
      <c r="I2006" s="132"/>
      <c r="J2006" s="132"/>
      <c r="K2006" s="132"/>
      <c r="L2006" s="132"/>
    </row>
    <row r="2007" spans="2:12" x14ac:dyDescent="0.25">
      <c r="B2007" s="132"/>
      <c r="C2007" s="132"/>
      <c r="D2007" s="245"/>
      <c r="E2007" s="132"/>
      <c r="F2007" s="132"/>
      <c r="G2007" s="132"/>
      <c r="H2007" s="132"/>
      <c r="I2007" s="132"/>
      <c r="J2007" s="132"/>
      <c r="K2007" s="132"/>
      <c r="L2007" s="132"/>
    </row>
    <row r="2008" spans="2:12" x14ac:dyDescent="0.25">
      <c r="B2008" s="132"/>
      <c r="C2008" s="132"/>
      <c r="D2008" s="245"/>
      <c r="E2008" s="132"/>
      <c r="F2008" s="132"/>
      <c r="G2008" s="132"/>
      <c r="H2008" s="132"/>
      <c r="I2008" s="132"/>
      <c r="J2008" s="132"/>
      <c r="K2008" s="132"/>
      <c r="L2008" s="132"/>
    </row>
    <row r="2009" spans="2:12" x14ac:dyDescent="0.25">
      <c r="B2009" s="132"/>
      <c r="C2009" s="132"/>
      <c r="D2009" s="245"/>
      <c r="E2009" s="132"/>
      <c r="F2009" s="132"/>
      <c r="G2009" s="132"/>
      <c r="H2009" s="132"/>
      <c r="I2009" s="132"/>
      <c r="J2009" s="132"/>
      <c r="K2009" s="132"/>
      <c r="L2009" s="132"/>
    </row>
    <row r="2010" spans="2:12" x14ac:dyDescent="0.25">
      <c r="B2010" s="132"/>
      <c r="C2010" s="132"/>
      <c r="D2010" s="245"/>
      <c r="E2010" s="132"/>
      <c r="F2010" s="132"/>
      <c r="G2010" s="132"/>
      <c r="H2010" s="132"/>
      <c r="I2010" s="132"/>
      <c r="J2010" s="132"/>
      <c r="K2010" s="132"/>
      <c r="L2010" s="132"/>
    </row>
    <row r="2011" spans="2:12" x14ac:dyDescent="0.25">
      <c r="B2011" s="132"/>
      <c r="C2011" s="132"/>
      <c r="D2011" s="245"/>
      <c r="E2011" s="132"/>
      <c r="F2011" s="132"/>
      <c r="G2011" s="132"/>
      <c r="H2011" s="132"/>
      <c r="I2011" s="132"/>
      <c r="J2011" s="132"/>
      <c r="K2011" s="132"/>
      <c r="L2011" s="132"/>
    </row>
    <row r="2012" spans="2:12" x14ac:dyDescent="0.25">
      <c r="B2012" s="132"/>
      <c r="C2012" s="132"/>
      <c r="D2012" s="245"/>
      <c r="E2012" s="132"/>
      <c r="F2012" s="132"/>
      <c r="G2012" s="132"/>
      <c r="H2012" s="132"/>
      <c r="I2012" s="132"/>
      <c r="J2012" s="132"/>
      <c r="K2012" s="132"/>
      <c r="L2012" s="132"/>
    </row>
    <row r="2013" spans="2:12" x14ac:dyDescent="0.25">
      <c r="B2013" s="132"/>
      <c r="C2013" s="132"/>
      <c r="D2013" s="245"/>
      <c r="E2013" s="132"/>
      <c r="F2013" s="132"/>
      <c r="G2013" s="132"/>
      <c r="H2013" s="132"/>
      <c r="I2013" s="132"/>
      <c r="J2013" s="132"/>
      <c r="K2013" s="132"/>
      <c r="L2013" s="132"/>
    </row>
    <row r="2014" spans="2:12" x14ac:dyDescent="0.25">
      <c r="B2014" s="132"/>
      <c r="C2014" s="132"/>
      <c r="D2014" s="245"/>
      <c r="E2014" s="132"/>
      <c r="F2014" s="132"/>
      <c r="G2014" s="132"/>
      <c r="H2014" s="132"/>
      <c r="I2014" s="132"/>
      <c r="J2014" s="132"/>
      <c r="K2014" s="132"/>
      <c r="L2014" s="132"/>
    </row>
    <row r="2015" spans="2:12" x14ac:dyDescent="0.25">
      <c r="B2015" s="132"/>
      <c r="C2015" s="132"/>
      <c r="D2015" s="245"/>
      <c r="E2015" s="132"/>
      <c r="F2015" s="132"/>
      <c r="G2015" s="132"/>
      <c r="H2015" s="132"/>
      <c r="I2015" s="132"/>
      <c r="J2015" s="132"/>
      <c r="K2015" s="132"/>
      <c r="L2015" s="132"/>
    </row>
    <row r="2016" spans="2:12" x14ac:dyDescent="0.25">
      <c r="B2016" s="132"/>
      <c r="C2016" s="132"/>
      <c r="D2016" s="245"/>
      <c r="E2016" s="132"/>
      <c r="F2016" s="132"/>
      <c r="G2016" s="132"/>
      <c r="H2016" s="132"/>
      <c r="I2016" s="132"/>
      <c r="J2016" s="132"/>
      <c r="K2016" s="132"/>
      <c r="L2016" s="132"/>
    </row>
    <row r="2017" spans="2:12" x14ac:dyDescent="0.25">
      <c r="B2017" s="132"/>
      <c r="C2017" s="132"/>
      <c r="D2017" s="245"/>
      <c r="E2017" s="132"/>
      <c r="F2017" s="132"/>
      <c r="G2017" s="132"/>
      <c r="H2017" s="132"/>
      <c r="I2017" s="132"/>
      <c r="J2017" s="132"/>
      <c r="K2017" s="132"/>
      <c r="L2017" s="132"/>
    </row>
    <row r="2018" spans="2:12" x14ac:dyDescent="0.25">
      <c r="B2018" s="132"/>
      <c r="C2018" s="132"/>
      <c r="D2018" s="245"/>
      <c r="E2018" s="132"/>
      <c r="F2018" s="132"/>
      <c r="G2018" s="132"/>
      <c r="H2018" s="132"/>
      <c r="I2018" s="132"/>
      <c r="J2018" s="132"/>
      <c r="K2018" s="132"/>
      <c r="L2018" s="132"/>
    </row>
    <row r="2019" spans="2:12" x14ac:dyDescent="0.25">
      <c r="B2019" s="132"/>
      <c r="C2019" s="132"/>
      <c r="D2019" s="245"/>
      <c r="E2019" s="132"/>
      <c r="F2019" s="132"/>
      <c r="G2019" s="132"/>
      <c r="H2019" s="132"/>
      <c r="I2019" s="132"/>
      <c r="J2019" s="132"/>
      <c r="K2019" s="132"/>
      <c r="L2019" s="132"/>
    </row>
    <row r="2020" spans="2:12" x14ac:dyDescent="0.25">
      <c r="B2020" s="132"/>
      <c r="C2020" s="132"/>
      <c r="D2020" s="245"/>
      <c r="E2020" s="132"/>
      <c r="F2020" s="132"/>
      <c r="G2020" s="132"/>
      <c r="H2020" s="132"/>
      <c r="I2020" s="132"/>
      <c r="J2020" s="132"/>
      <c r="K2020" s="132"/>
      <c r="L2020" s="132"/>
    </row>
    <row r="2021" spans="2:12" x14ac:dyDescent="0.25">
      <c r="B2021" s="132"/>
      <c r="C2021" s="132"/>
      <c r="D2021" s="245"/>
      <c r="E2021" s="132"/>
      <c r="F2021" s="132"/>
      <c r="G2021" s="132"/>
      <c r="H2021" s="132"/>
      <c r="I2021" s="132"/>
      <c r="J2021" s="132"/>
      <c r="K2021" s="132"/>
      <c r="L2021" s="132"/>
    </row>
    <row r="2022" spans="2:12" x14ac:dyDescent="0.25">
      <c r="B2022" s="132"/>
      <c r="C2022" s="132"/>
      <c r="D2022" s="245"/>
      <c r="E2022" s="132"/>
      <c r="F2022" s="132"/>
      <c r="G2022" s="132"/>
      <c r="H2022" s="132"/>
      <c r="I2022" s="132"/>
      <c r="J2022" s="132"/>
      <c r="K2022" s="132"/>
      <c r="L2022" s="132"/>
    </row>
    <row r="2023" spans="2:12" x14ac:dyDescent="0.25">
      <c r="B2023" s="132"/>
      <c r="C2023" s="132"/>
      <c r="D2023" s="245"/>
      <c r="E2023" s="132"/>
      <c r="F2023" s="132"/>
      <c r="G2023" s="132"/>
      <c r="H2023" s="132"/>
      <c r="I2023" s="132"/>
      <c r="J2023" s="132"/>
      <c r="K2023" s="132"/>
      <c r="L2023" s="132"/>
    </row>
    <row r="2024" spans="2:12" x14ac:dyDescent="0.25">
      <c r="B2024" s="132"/>
      <c r="C2024" s="132"/>
      <c r="D2024" s="245"/>
      <c r="E2024" s="132"/>
      <c r="F2024" s="132"/>
      <c r="G2024" s="132"/>
      <c r="H2024" s="132"/>
      <c r="I2024" s="132"/>
      <c r="J2024" s="132"/>
      <c r="K2024" s="132"/>
      <c r="L2024" s="132"/>
    </row>
    <row r="2025" spans="2:12" x14ac:dyDescent="0.25">
      <c r="B2025" s="132"/>
      <c r="C2025" s="132"/>
      <c r="D2025" s="245"/>
      <c r="E2025" s="132"/>
      <c r="F2025" s="132"/>
      <c r="G2025" s="132"/>
      <c r="H2025" s="132"/>
      <c r="I2025" s="132"/>
      <c r="J2025" s="132"/>
      <c r="K2025" s="132"/>
      <c r="L2025" s="132"/>
    </row>
    <row r="2026" spans="2:12" x14ac:dyDescent="0.25">
      <c r="B2026" s="132"/>
      <c r="C2026" s="132"/>
      <c r="D2026" s="245"/>
      <c r="E2026" s="132"/>
      <c r="F2026" s="132"/>
      <c r="G2026" s="132"/>
      <c r="H2026" s="132"/>
      <c r="I2026" s="132"/>
      <c r="J2026" s="132"/>
      <c r="K2026" s="132"/>
      <c r="L2026" s="132"/>
    </row>
    <row r="2027" spans="2:12" x14ac:dyDescent="0.25">
      <c r="B2027" s="132"/>
      <c r="C2027" s="132"/>
      <c r="D2027" s="245"/>
      <c r="E2027" s="132"/>
      <c r="F2027" s="132"/>
      <c r="G2027" s="132"/>
      <c r="H2027" s="132"/>
      <c r="I2027" s="132"/>
      <c r="J2027" s="132"/>
      <c r="K2027" s="132"/>
      <c r="L2027" s="132"/>
    </row>
    <row r="2028" spans="2:12" x14ac:dyDescent="0.25">
      <c r="B2028" s="132"/>
      <c r="C2028" s="132"/>
      <c r="D2028" s="245"/>
      <c r="E2028" s="132"/>
      <c r="F2028" s="132"/>
      <c r="G2028" s="132"/>
      <c r="H2028" s="132"/>
      <c r="I2028" s="132"/>
      <c r="J2028" s="132"/>
      <c r="K2028" s="132"/>
      <c r="L2028" s="132"/>
    </row>
    <row r="2029" spans="2:12" x14ac:dyDescent="0.25">
      <c r="B2029" s="132"/>
      <c r="C2029" s="132"/>
      <c r="D2029" s="245"/>
      <c r="E2029" s="132"/>
      <c r="F2029" s="132"/>
      <c r="G2029" s="132"/>
      <c r="H2029" s="132"/>
      <c r="I2029" s="132"/>
      <c r="J2029" s="132"/>
      <c r="K2029" s="132"/>
      <c r="L2029" s="132"/>
    </row>
    <row r="2030" spans="2:12" x14ac:dyDescent="0.25">
      <c r="B2030" s="132"/>
      <c r="C2030" s="132"/>
      <c r="D2030" s="245"/>
      <c r="E2030" s="132"/>
      <c r="F2030" s="132"/>
      <c r="G2030" s="132"/>
      <c r="H2030" s="132"/>
      <c r="I2030" s="132"/>
      <c r="J2030" s="132"/>
      <c r="K2030" s="132"/>
      <c r="L2030" s="132"/>
    </row>
    <row r="2031" spans="2:12" x14ac:dyDescent="0.25">
      <c r="B2031" s="132"/>
      <c r="C2031" s="132"/>
      <c r="D2031" s="245"/>
      <c r="E2031" s="132"/>
      <c r="F2031" s="132"/>
      <c r="G2031" s="132"/>
      <c r="H2031" s="132"/>
      <c r="I2031" s="132"/>
      <c r="J2031" s="132"/>
      <c r="K2031" s="132"/>
      <c r="L2031" s="132"/>
    </row>
    <row r="2032" spans="2:12" x14ac:dyDescent="0.25">
      <c r="B2032" s="132"/>
      <c r="C2032" s="132"/>
      <c r="D2032" s="245"/>
      <c r="E2032" s="132"/>
      <c r="F2032" s="132"/>
      <c r="G2032" s="132"/>
      <c r="H2032" s="132"/>
      <c r="I2032" s="132"/>
      <c r="J2032" s="132"/>
      <c r="K2032" s="132"/>
      <c r="L2032" s="132"/>
    </row>
    <row r="2033" spans="2:12" x14ac:dyDescent="0.25">
      <c r="B2033" s="132"/>
      <c r="C2033" s="132"/>
      <c r="D2033" s="245"/>
      <c r="E2033" s="132"/>
      <c r="F2033" s="132"/>
      <c r="G2033" s="132"/>
      <c r="H2033" s="132"/>
      <c r="I2033" s="132"/>
      <c r="J2033" s="132"/>
      <c r="K2033" s="132"/>
      <c r="L2033" s="132"/>
    </row>
    <row r="2034" spans="2:12" x14ac:dyDescent="0.25">
      <c r="B2034" s="132"/>
      <c r="C2034" s="132"/>
      <c r="D2034" s="245"/>
      <c r="E2034" s="132"/>
      <c r="F2034" s="132"/>
      <c r="G2034" s="132"/>
      <c r="H2034" s="132"/>
      <c r="I2034" s="132"/>
      <c r="J2034" s="132"/>
      <c r="K2034" s="132"/>
      <c r="L2034" s="132"/>
    </row>
    <row r="2035" spans="2:12" x14ac:dyDescent="0.25">
      <c r="B2035" s="132"/>
      <c r="C2035" s="132"/>
      <c r="D2035" s="245"/>
      <c r="E2035" s="132"/>
      <c r="F2035" s="132"/>
      <c r="G2035" s="132"/>
      <c r="H2035" s="132"/>
      <c r="I2035" s="132"/>
      <c r="J2035" s="132"/>
      <c r="K2035" s="132"/>
      <c r="L2035" s="132"/>
    </row>
    <row r="2036" spans="2:12" x14ac:dyDescent="0.25">
      <c r="B2036" s="132"/>
      <c r="C2036" s="132"/>
      <c r="D2036" s="245"/>
      <c r="E2036" s="132"/>
      <c r="F2036" s="132"/>
      <c r="G2036" s="132"/>
      <c r="H2036" s="132"/>
      <c r="I2036" s="132"/>
      <c r="J2036" s="132"/>
      <c r="K2036" s="132"/>
      <c r="L2036" s="132"/>
    </row>
    <row r="2037" spans="2:12" x14ac:dyDescent="0.25">
      <c r="B2037" s="132"/>
      <c r="C2037" s="132"/>
      <c r="D2037" s="245"/>
      <c r="E2037" s="132"/>
      <c r="F2037" s="132"/>
      <c r="G2037" s="132"/>
      <c r="H2037" s="132"/>
      <c r="I2037" s="132"/>
      <c r="J2037" s="132"/>
      <c r="K2037" s="132"/>
      <c r="L2037" s="132"/>
    </row>
    <row r="2038" spans="2:12" x14ac:dyDescent="0.25">
      <c r="B2038" s="132"/>
      <c r="C2038" s="132"/>
      <c r="D2038" s="245"/>
      <c r="E2038" s="132"/>
      <c r="F2038" s="132"/>
      <c r="G2038" s="132"/>
      <c r="H2038" s="132"/>
      <c r="I2038" s="132"/>
      <c r="J2038" s="132"/>
      <c r="K2038" s="132"/>
      <c r="L2038" s="132"/>
    </row>
    <row r="2039" spans="2:12" x14ac:dyDescent="0.25">
      <c r="B2039" s="132"/>
      <c r="C2039" s="132"/>
      <c r="D2039" s="245"/>
      <c r="E2039" s="132"/>
      <c r="F2039" s="132"/>
      <c r="G2039" s="132"/>
      <c r="H2039" s="132"/>
      <c r="I2039" s="132"/>
      <c r="J2039" s="132"/>
      <c r="K2039" s="132"/>
      <c r="L2039" s="132"/>
    </row>
    <row r="2040" spans="2:12" x14ac:dyDescent="0.25">
      <c r="B2040" s="132"/>
      <c r="C2040" s="132"/>
      <c r="D2040" s="245"/>
      <c r="E2040" s="132"/>
      <c r="F2040" s="132"/>
      <c r="G2040" s="132"/>
      <c r="H2040" s="132"/>
      <c r="I2040" s="132"/>
      <c r="J2040" s="132"/>
      <c r="K2040" s="132"/>
      <c r="L2040" s="132"/>
    </row>
    <row r="2041" spans="2:12" x14ac:dyDescent="0.25">
      <c r="B2041" s="132"/>
      <c r="C2041" s="132"/>
      <c r="D2041" s="245"/>
      <c r="E2041" s="132"/>
      <c r="F2041" s="132"/>
      <c r="G2041" s="132"/>
      <c r="H2041" s="132"/>
      <c r="I2041" s="132"/>
      <c r="J2041" s="132"/>
      <c r="K2041" s="132"/>
      <c r="L2041" s="132"/>
    </row>
    <row r="2042" spans="2:12" x14ac:dyDescent="0.25">
      <c r="B2042" s="132"/>
      <c r="C2042" s="132"/>
      <c r="D2042" s="245"/>
      <c r="E2042" s="132"/>
      <c r="F2042" s="132"/>
      <c r="G2042" s="132"/>
      <c r="H2042" s="132"/>
      <c r="I2042" s="132"/>
      <c r="J2042" s="132"/>
      <c r="K2042" s="132"/>
      <c r="L2042" s="132"/>
    </row>
    <row r="2043" spans="2:12" x14ac:dyDescent="0.25">
      <c r="B2043" s="132"/>
      <c r="C2043" s="132"/>
      <c r="D2043" s="245"/>
      <c r="E2043" s="132"/>
      <c r="F2043" s="132"/>
      <c r="G2043" s="132"/>
      <c r="H2043" s="132"/>
      <c r="I2043" s="132"/>
      <c r="J2043" s="132"/>
      <c r="K2043" s="132"/>
      <c r="L2043" s="132"/>
    </row>
    <row r="2044" spans="2:12" x14ac:dyDescent="0.25">
      <c r="B2044" s="132"/>
      <c r="C2044" s="132"/>
      <c r="D2044" s="245"/>
      <c r="E2044" s="132"/>
      <c r="F2044" s="132"/>
      <c r="G2044" s="132"/>
      <c r="H2044" s="132"/>
      <c r="I2044" s="132"/>
      <c r="J2044" s="132"/>
      <c r="K2044" s="132"/>
      <c r="L2044" s="132"/>
    </row>
    <row r="2045" spans="2:12" x14ac:dyDescent="0.25">
      <c r="B2045" s="132"/>
      <c r="C2045" s="132"/>
      <c r="D2045" s="245"/>
      <c r="E2045" s="132"/>
      <c r="F2045" s="132"/>
      <c r="G2045" s="132"/>
      <c r="H2045" s="132"/>
      <c r="I2045" s="132"/>
      <c r="J2045" s="132"/>
      <c r="K2045" s="132"/>
      <c r="L2045" s="132"/>
    </row>
    <row r="2046" spans="2:12" x14ac:dyDescent="0.25">
      <c r="B2046" s="132"/>
      <c r="C2046" s="132"/>
      <c r="D2046" s="245"/>
      <c r="E2046" s="132"/>
      <c r="F2046" s="132"/>
      <c r="G2046" s="132"/>
      <c r="H2046" s="132"/>
      <c r="I2046" s="132"/>
      <c r="J2046" s="132"/>
      <c r="K2046" s="132"/>
      <c r="L2046" s="132"/>
    </row>
    <row r="2047" spans="2:12" x14ac:dyDescent="0.25">
      <c r="B2047" s="132"/>
      <c r="C2047" s="132"/>
      <c r="D2047" s="245"/>
      <c r="E2047" s="132"/>
      <c r="F2047" s="132"/>
      <c r="G2047" s="132"/>
      <c r="H2047" s="132"/>
      <c r="I2047" s="132"/>
      <c r="J2047" s="132"/>
      <c r="K2047" s="132"/>
      <c r="L2047" s="132"/>
    </row>
    <row r="2048" spans="2:12" x14ac:dyDescent="0.25">
      <c r="B2048" s="132"/>
      <c r="C2048" s="132"/>
      <c r="D2048" s="245"/>
      <c r="E2048" s="132"/>
      <c r="F2048" s="132"/>
      <c r="G2048" s="132"/>
      <c r="H2048" s="132"/>
      <c r="I2048" s="132"/>
      <c r="J2048" s="132"/>
      <c r="K2048" s="132"/>
      <c r="L2048" s="132"/>
    </row>
    <row r="2049" spans="2:12" x14ac:dyDescent="0.25">
      <c r="B2049" s="132"/>
      <c r="C2049" s="132"/>
      <c r="D2049" s="245"/>
      <c r="E2049" s="132"/>
      <c r="F2049" s="132"/>
      <c r="G2049" s="132"/>
      <c r="H2049" s="132"/>
      <c r="I2049" s="132"/>
      <c r="J2049" s="132"/>
      <c r="K2049" s="132"/>
      <c r="L2049" s="132"/>
    </row>
    <row r="2050" spans="2:12" x14ac:dyDescent="0.25">
      <c r="B2050" s="132"/>
      <c r="C2050" s="132"/>
      <c r="D2050" s="245"/>
      <c r="E2050" s="132"/>
      <c r="F2050" s="132"/>
      <c r="G2050" s="132"/>
      <c r="H2050" s="132"/>
      <c r="I2050" s="132"/>
      <c r="J2050" s="132"/>
      <c r="K2050" s="132"/>
      <c r="L2050" s="132"/>
    </row>
    <row r="2051" spans="2:12" x14ac:dyDescent="0.25">
      <c r="B2051" s="132"/>
      <c r="C2051" s="132"/>
      <c r="D2051" s="245"/>
      <c r="E2051" s="132"/>
      <c r="F2051" s="132"/>
      <c r="G2051" s="132"/>
      <c r="H2051" s="132"/>
      <c r="I2051" s="132"/>
      <c r="J2051" s="132"/>
      <c r="K2051" s="132"/>
      <c r="L2051" s="132"/>
    </row>
    <row r="2052" spans="2:12" x14ac:dyDescent="0.25">
      <c r="B2052" s="132"/>
      <c r="C2052" s="132"/>
      <c r="D2052" s="245"/>
      <c r="E2052" s="132"/>
      <c r="F2052" s="132"/>
      <c r="G2052" s="132"/>
      <c r="H2052" s="132"/>
      <c r="I2052" s="132"/>
      <c r="J2052" s="132"/>
      <c r="K2052" s="132"/>
      <c r="L2052" s="132"/>
    </row>
    <row r="2053" spans="2:12" x14ac:dyDescent="0.25">
      <c r="B2053" s="132"/>
      <c r="C2053" s="132"/>
      <c r="D2053" s="245"/>
      <c r="E2053" s="132"/>
      <c r="F2053" s="132"/>
      <c r="G2053" s="132"/>
      <c r="H2053" s="132"/>
      <c r="I2053" s="132"/>
      <c r="J2053" s="132"/>
      <c r="K2053" s="132"/>
      <c r="L2053" s="132"/>
    </row>
    <row r="2054" spans="2:12" x14ac:dyDescent="0.25">
      <c r="B2054" s="132"/>
      <c r="C2054" s="132"/>
      <c r="D2054" s="245"/>
      <c r="E2054" s="132"/>
      <c r="F2054" s="132"/>
      <c r="G2054" s="132"/>
      <c r="H2054" s="132"/>
      <c r="I2054" s="132"/>
      <c r="J2054" s="132"/>
      <c r="K2054" s="132"/>
      <c r="L2054" s="132"/>
    </row>
    <row r="2055" spans="2:12" x14ac:dyDescent="0.25">
      <c r="B2055" s="132"/>
      <c r="C2055" s="132"/>
      <c r="D2055" s="245"/>
      <c r="E2055" s="132"/>
      <c r="F2055" s="132"/>
      <c r="G2055" s="132"/>
      <c r="H2055" s="132"/>
      <c r="I2055" s="132"/>
      <c r="J2055" s="132"/>
      <c r="K2055" s="132"/>
      <c r="L2055" s="132"/>
    </row>
    <row r="2056" spans="2:12" x14ac:dyDescent="0.25">
      <c r="B2056" s="132"/>
      <c r="C2056" s="132"/>
      <c r="D2056" s="245"/>
      <c r="E2056" s="132"/>
      <c r="F2056" s="132"/>
      <c r="G2056" s="132"/>
      <c r="H2056" s="132"/>
      <c r="I2056" s="132"/>
      <c r="J2056" s="132"/>
      <c r="K2056" s="132"/>
      <c r="L2056" s="132"/>
    </row>
    <row r="2057" spans="2:12" x14ac:dyDescent="0.25">
      <c r="B2057" s="132"/>
      <c r="C2057" s="132"/>
      <c r="D2057" s="245"/>
      <c r="E2057" s="132"/>
      <c r="F2057" s="132"/>
      <c r="G2057" s="132"/>
      <c r="H2057" s="132"/>
      <c r="I2057" s="132"/>
      <c r="J2057" s="132"/>
      <c r="K2057" s="132"/>
      <c r="L2057" s="132"/>
    </row>
    <row r="2058" spans="2:12" x14ac:dyDescent="0.25">
      <c r="B2058" s="132"/>
      <c r="C2058" s="132"/>
      <c r="D2058" s="245"/>
      <c r="E2058" s="132"/>
      <c r="F2058" s="132"/>
      <c r="G2058" s="132"/>
      <c r="H2058" s="132"/>
      <c r="I2058" s="132"/>
      <c r="J2058" s="132"/>
      <c r="K2058" s="132"/>
      <c r="L2058" s="132"/>
    </row>
    <row r="2059" spans="2:12" x14ac:dyDescent="0.25">
      <c r="B2059" s="132"/>
      <c r="C2059" s="132"/>
      <c r="D2059" s="245"/>
      <c r="E2059" s="132"/>
      <c r="F2059" s="132"/>
      <c r="G2059" s="132"/>
      <c r="H2059" s="132"/>
      <c r="I2059" s="132"/>
      <c r="J2059" s="132"/>
      <c r="K2059" s="132"/>
      <c r="L2059" s="132"/>
    </row>
    <row r="2060" spans="2:12" x14ac:dyDescent="0.25">
      <c r="B2060" s="132"/>
      <c r="C2060" s="132"/>
      <c r="D2060" s="245"/>
      <c r="E2060" s="132"/>
      <c r="F2060" s="132"/>
      <c r="G2060" s="132"/>
      <c r="H2060" s="132"/>
      <c r="I2060" s="132"/>
      <c r="J2060" s="132"/>
      <c r="K2060" s="132"/>
      <c r="L2060" s="132"/>
    </row>
    <row r="2061" spans="2:12" x14ac:dyDescent="0.25">
      <c r="B2061" s="132"/>
      <c r="C2061" s="132"/>
      <c r="D2061" s="245"/>
      <c r="E2061" s="132"/>
      <c r="F2061" s="132"/>
      <c r="G2061" s="132"/>
      <c r="H2061" s="132"/>
      <c r="I2061" s="132"/>
      <c r="J2061" s="132"/>
      <c r="K2061" s="132"/>
      <c r="L2061" s="132"/>
    </row>
    <row r="2062" spans="2:12" x14ac:dyDescent="0.25">
      <c r="B2062" s="132"/>
      <c r="C2062" s="132"/>
      <c r="D2062" s="245"/>
      <c r="E2062" s="132"/>
      <c r="F2062" s="132"/>
      <c r="G2062" s="132"/>
      <c r="H2062" s="132"/>
      <c r="I2062" s="132"/>
      <c r="J2062" s="132"/>
      <c r="K2062" s="132"/>
      <c r="L2062" s="132"/>
    </row>
    <row r="2063" spans="2:12" x14ac:dyDescent="0.25">
      <c r="B2063" s="132"/>
      <c r="C2063" s="132"/>
      <c r="D2063" s="245"/>
      <c r="E2063" s="132"/>
      <c r="F2063" s="132"/>
      <c r="G2063" s="132"/>
      <c r="H2063" s="132"/>
      <c r="I2063" s="132"/>
      <c r="J2063" s="132"/>
      <c r="K2063" s="132"/>
      <c r="L2063" s="132"/>
    </row>
    <row r="2064" spans="2:12" x14ac:dyDescent="0.25">
      <c r="B2064" s="132"/>
      <c r="C2064" s="132"/>
      <c r="D2064" s="245"/>
      <c r="E2064" s="132"/>
      <c r="F2064" s="132"/>
      <c r="G2064" s="132"/>
      <c r="H2064" s="132"/>
      <c r="I2064" s="132"/>
      <c r="J2064" s="132"/>
      <c r="K2064" s="132"/>
      <c r="L2064" s="132"/>
    </row>
    <row r="2065" spans="2:12" x14ac:dyDescent="0.25">
      <c r="B2065" s="132"/>
      <c r="C2065" s="132"/>
      <c r="D2065" s="245"/>
      <c r="E2065" s="132"/>
      <c r="F2065" s="132"/>
      <c r="G2065" s="132"/>
      <c r="H2065" s="132"/>
      <c r="I2065" s="132"/>
      <c r="J2065" s="132"/>
      <c r="K2065" s="132"/>
      <c r="L2065" s="132"/>
    </row>
    <row r="2066" spans="2:12" x14ac:dyDescent="0.25">
      <c r="B2066" s="132"/>
      <c r="C2066" s="132"/>
      <c r="D2066" s="245"/>
      <c r="E2066" s="132"/>
      <c r="F2066" s="132"/>
      <c r="G2066" s="132"/>
      <c r="H2066" s="132"/>
      <c r="I2066" s="132"/>
      <c r="J2066" s="132"/>
      <c r="K2066" s="132"/>
      <c r="L2066" s="132"/>
    </row>
    <row r="2067" spans="2:12" x14ac:dyDescent="0.25">
      <c r="B2067" s="132"/>
      <c r="C2067" s="132"/>
      <c r="D2067" s="245"/>
      <c r="E2067" s="132"/>
      <c r="F2067" s="132"/>
      <c r="G2067" s="132"/>
      <c r="H2067" s="132"/>
      <c r="I2067" s="132"/>
      <c r="J2067" s="132"/>
      <c r="K2067" s="132"/>
      <c r="L2067" s="132"/>
    </row>
    <row r="2068" spans="2:12" x14ac:dyDescent="0.25">
      <c r="B2068" s="132"/>
      <c r="C2068" s="132"/>
      <c r="D2068" s="245"/>
      <c r="E2068" s="132"/>
      <c r="F2068" s="132"/>
      <c r="G2068" s="132"/>
      <c r="H2068" s="132"/>
      <c r="I2068" s="132"/>
      <c r="J2068" s="132"/>
      <c r="K2068" s="132"/>
      <c r="L2068" s="132"/>
    </row>
    <row r="2069" spans="2:12" x14ac:dyDescent="0.25">
      <c r="B2069" s="132"/>
      <c r="C2069" s="132"/>
      <c r="D2069" s="245"/>
      <c r="E2069" s="132"/>
      <c r="F2069" s="132"/>
      <c r="G2069" s="132"/>
      <c r="H2069" s="132"/>
      <c r="I2069" s="132"/>
      <c r="J2069" s="132"/>
      <c r="K2069" s="132"/>
      <c r="L2069" s="132"/>
    </row>
    <row r="2070" spans="2:12" x14ac:dyDescent="0.25">
      <c r="B2070" s="132"/>
      <c r="C2070" s="132"/>
      <c r="D2070" s="245"/>
      <c r="E2070" s="132"/>
      <c r="F2070" s="132"/>
      <c r="G2070" s="132"/>
      <c r="H2070" s="132"/>
      <c r="I2070" s="132"/>
      <c r="J2070" s="132"/>
      <c r="K2070" s="132"/>
      <c r="L2070" s="132"/>
    </row>
    <row r="2071" spans="2:12" x14ac:dyDescent="0.25">
      <c r="B2071" s="132"/>
      <c r="C2071" s="132"/>
      <c r="D2071" s="245"/>
      <c r="E2071" s="132"/>
      <c r="F2071" s="132"/>
      <c r="G2071" s="132"/>
      <c r="H2071" s="132"/>
      <c r="I2071" s="132"/>
      <c r="J2071" s="132"/>
      <c r="K2071" s="132"/>
      <c r="L2071" s="132"/>
    </row>
    <row r="2072" spans="2:12" x14ac:dyDescent="0.25">
      <c r="B2072" s="132"/>
      <c r="C2072" s="132"/>
      <c r="D2072" s="245"/>
      <c r="E2072" s="132"/>
      <c r="F2072" s="132"/>
      <c r="G2072" s="132"/>
      <c r="H2072" s="132"/>
      <c r="I2072" s="132"/>
      <c r="J2072" s="132"/>
      <c r="K2072" s="132"/>
      <c r="L2072" s="132"/>
    </row>
    <row r="2073" spans="2:12" x14ac:dyDescent="0.25">
      <c r="B2073" s="132"/>
      <c r="C2073" s="132"/>
      <c r="D2073" s="245"/>
      <c r="E2073" s="132"/>
      <c r="F2073" s="132"/>
      <c r="G2073" s="132"/>
      <c r="H2073" s="132"/>
      <c r="I2073" s="132"/>
      <c r="J2073" s="132"/>
      <c r="K2073" s="132"/>
      <c r="L2073" s="132"/>
    </row>
    <row r="2074" spans="2:12" x14ac:dyDescent="0.25">
      <c r="B2074" s="132"/>
      <c r="C2074" s="132"/>
      <c r="D2074" s="245"/>
      <c r="E2074" s="132"/>
      <c r="F2074" s="132"/>
      <c r="G2074" s="132"/>
      <c r="H2074" s="132"/>
      <c r="I2074" s="132"/>
      <c r="J2074" s="132"/>
      <c r="K2074" s="132"/>
      <c r="L2074" s="132"/>
    </row>
    <row r="2075" spans="2:12" x14ac:dyDescent="0.25">
      <c r="B2075" s="132"/>
      <c r="C2075" s="132"/>
      <c r="D2075" s="245"/>
      <c r="E2075" s="132"/>
      <c r="F2075" s="132"/>
      <c r="G2075" s="132"/>
      <c r="H2075" s="132"/>
      <c r="I2075" s="132"/>
      <c r="J2075" s="132"/>
      <c r="K2075" s="132"/>
      <c r="L2075" s="132"/>
    </row>
    <row r="2076" spans="2:12" x14ac:dyDescent="0.25">
      <c r="B2076" s="132"/>
      <c r="C2076" s="132"/>
      <c r="D2076" s="245"/>
      <c r="E2076" s="132"/>
      <c r="F2076" s="132"/>
      <c r="G2076" s="132"/>
      <c r="H2076" s="132"/>
      <c r="I2076" s="132"/>
      <c r="J2076" s="132"/>
      <c r="K2076" s="132"/>
      <c r="L2076" s="132"/>
    </row>
    <row r="2077" spans="2:12" x14ac:dyDescent="0.25">
      <c r="B2077" s="132"/>
      <c r="C2077" s="132"/>
      <c r="D2077" s="245"/>
      <c r="E2077" s="132"/>
      <c r="F2077" s="132"/>
      <c r="G2077" s="132"/>
      <c r="H2077" s="132"/>
      <c r="I2077" s="132"/>
      <c r="J2077" s="132"/>
      <c r="K2077" s="132"/>
      <c r="L2077" s="132"/>
    </row>
    <row r="2078" spans="2:12" x14ac:dyDescent="0.25">
      <c r="B2078" s="132"/>
      <c r="C2078" s="132"/>
      <c r="D2078" s="245"/>
      <c r="E2078" s="132"/>
      <c r="F2078" s="132"/>
      <c r="G2078" s="132"/>
      <c r="H2078" s="132"/>
      <c r="I2078" s="132"/>
      <c r="J2078" s="132"/>
      <c r="K2078" s="132"/>
      <c r="L2078" s="132"/>
    </row>
    <row r="2079" spans="2:12" x14ac:dyDescent="0.25">
      <c r="B2079" s="132"/>
      <c r="C2079" s="132"/>
      <c r="D2079" s="245"/>
      <c r="E2079" s="132"/>
      <c r="F2079" s="132"/>
      <c r="G2079" s="132"/>
      <c r="H2079" s="132"/>
      <c r="I2079" s="132"/>
      <c r="J2079" s="132"/>
      <c r="K2079" s="132"/>
      <c r="L2079" s="132"/>
    </row>
    <row r="2080" spans="2:12" x14ac:dyDescent="0.25">
      <c r="B2080" s="132"/>
      <c r="C2080" s="132"/>
      <c r="D2080" s="245"/>
      <c r="E2080" s="132"/>
      <c r="F2080" s="132"/>
      <c r="G2080" s="132"/>
      <c r="H2080" s="132"/>
      <c r="I2080" s="132"/>
      <c r="J2080" s="132"/>
      <c r="K2080" s="132"/>
      <c r="L2080" s="132"/>
    </row>
    <row r="2081" spans="2:12" x14ac:dyDescent="0.25">
      <c r="B2081" s="132"/>
      <c r="C2081" s="132"/>
      <c r="D2081" s="245"/>
      <c r="E2081" s="132"/>
      <c r="F2081" s="132"/>
      <c r="G2081" s="132"/>
      <c r="H2081" s="132"/>
      <c r="I2081" s="132"/>
      <c r="J2081" s="132"/>
      <c r="K2081" s="132"/>
      <c r="L2081" s="132"/>
    </row>
    <row r="2082" spans="2:12" x14ac:dyDescent="0.25">
      <c r="B2082" s="132"/>
      <c r="C2082" s="132"/>
      <c r="D2082" s="245"/>
      <c r="E2082" s="132"/>
      <c r="F2082" s="132"/>
      <c r="G2082" s="132"/>
      <c r="H2082" s="132"/>
      <c r="I2082" s="132"/>
      <c r="J2082" s="132"/>
      <c r="K2082" s="132"/>
      <c r="L2082" s="132"/>
    </row>
    <row r="2083" spans="2:12" x14ac:dyDescent="0.25">
      <c r="B2083" s="132"/>
      <c r="C2083" s="132"/>
      <c r="D2083" s="245"/>
      <c r="E2083" s="132"/>
      <c r="F2083" s="132"/>
      <c r="G2083" s="132"/>
      <c r="H2083" s="132"/>
      <c r="I2083" s="132"/>
      <c r="J2083" s="132"/>
      <c r="K2083" s="132"/>
      <c r="L2083" s="132"/>
    </row>
    <row r="2084" spans="2:12" x14ac:dyDescent="0.25">
      <c r="B2084" s="132"/>
      <c r="C2084" s="132"/>
      <c r="D2084" s="245"/>
      <c r="E2084" s="132"/>
      <c r="F2084" s="132"/>
      <c r="G2084" s="132"/>
      <c r="H2084" s="132"/>
      <c r="I2084" s="132"/>
      <c r="J2084" s="132"/>
      <c r="K2084" s="132"/>
      <c r="L2084" s="132"/>
    </row>
    <row r="2085" spans="2:12" x14ac:dyDescent="0.25">
      <c r="B2085" s="132"/>
      <c r="C2085" s="132"/>
      <c r="D2085" s="245"/>
      <c r="E2085" s="132"/>
      <c r="F2085" s="132"/>
      <c r="G2085" s="132"/>
      <c r="H2085" s="132"/>
      <c r="I2085" s="132"/>
      <c r="J2085" s="132"/>
      <c r="K2085" s="132"/>
      <c r="L2085" s="132"/>
    </row>
    <row r="2086" spans="2:12" x14ac:dyDescent="0.25">
      <c r="B2086" s="132"/>
      <c r="C2086" s="132"/>
      <c r="D2086" s="245"/>
      <c r="E2086" s="132"/>
      <c r="F2086" s="132"/>
      <c r="G2086" s="132"/>
      <c r="H2086" s="132"/>
      <c r="I2086" s="132"/>
      <c r="J2086" s="132"/>
      <c r="K2086" s="132"/>
      <c r="L2086" s="132"/>
    </row>
    <row r="2087" spans="2:12" x14ac:dyDescent="0.25">
      <c r="B2087" s="132"/>
      <c r="C2087" s="132"/>
      <c r="D2087" s="245"/>
      <c r="E2087" s="132"/>
      <c r="F2087" s="132"/>
      <c r="G2087" s="132"/>
      <c r="H2087" s="132"/>
      <c r="I2087" s="132"/>
      <c r="J2087" s="132"/>
      <c r="K2087" s="132"/>
      <c r="L2087" s="132"/>
    </row>
    <row r="2088" spans="2:12" x14ac:dyDescent="0.25">
      <c r="B2088" s="132"/>
      <c r="C2088" s="132"/>
      <c r="D2088" s="245"/>
      <c r="E2088" s="132"/>
      <c r="F2088" s="132"/>
      <c r="G2088" s="132"/>
      <c r="H2088" s="132"/>
      <c r="I2088" s="132"/>
      <c r="J2088" s="132"/>
      <c r="K2088" s="132"/>
      <c r="L2088" s="132"/>
    </row>
    <row r="2089" spans="2:12" x14ac:dyDescent="0.25">
      <c r="B2089" s="132"/>
      <c r="C2089" s="132"/>
      <c r="D2089" s="245"/>
      <c r="E2089" s="132"/>
      <c r="F2089" s="132"/>
      <c r="G2089" s="132"/>
      <c r="H2089" s="132"/>
      <c r="I2089" s="132"/>
      <c r="J2089" s="132"/>
      <c r="K2089" s="132"/>
      <c r="L2089" s="132"/>
    </row>
    <row r="2090" spans="2:12" x14ac:dyDescent="0.25">
      <c r="B2090" s="132"/>
      <c r="C2090" s="132"/>
      <c r="D2090" s="245"/>
      <c r="E2090" s="132"/>
      <c r="F2090" s="132"/>
      <c r="G2090" s="132"/>
      <c r="H2090" s="132"/>
      <c r="I2090" s="132"/>
      <c r="J2090" s="132"/>
      <c r="K2090" s="132"/>
      <c r="L2090" s="132"/>
    </row>
    <row r="2091" spans="2:12" x14ac:dyDescent="0.25">
      <c r="B2091" s="132"/>
      <c r="C2091" s="132"/>
      <c r="D2091" s="245"/>
      <c r="E2091" s="132"/>
      <c r="F2091" s="132"/>
      <c r="G2091" s="132"/>
      <c r="H2091" s="132"/>
      <c r="I2091" s="132"/>
      <c r="J2091" s="132"/>
      <c r="K2091" s="132"/>
      <c r="L2091" s="132"/>
    </row>
    <row r="2092" spans="2:12" x14ac:dyDescent="0.25">
      <c r="B2092" s="132"/>
      <c r="C2092" s="132"/>
      <c r="D2092" s="245"/>
      <c r="E2092" s="132"/>
      <c r="F2092" s="132"/>
      <c r="G2092" s="132"/>
      <c r="H2092" s="132"/>
      <c r="I2092" s="132"/>
      <c r="J2092" s="132"/>
      <c r="K2092" s="132"/>
      <c r="L2092" s="132"/>
    </row>
    <row r="2093" spans="2:12" x14ac:dyDescent="0.25">
      <c r="B2093" s="132"/>
      <c r="C2093" s="132"/>
      <c r="D2093" s="245"/>
      <c r="E2093" s="132"/>
      <c r="F2093" s="132"/>
      <c r="G2093" s="132"/>
      <c r="H2093" s="132"/>
      <c r="I2093" s="132"/>
      <c r="J2093" s="132"/>
      <c r="K2093" s="132"/>
      <c r="L2093" s="132"/>
    </row>
    <row r="2094" spans="2:12" x14ac:dyDescent="0.25">
      <c r="B2094" s="132"/>
      <c r="C2094" s="132"/>
      <c r="D2094" s="245"/>
      <c r="E2094" s="132"/>
      <c r="F2094" s="132"/>
      <c r="G2094" s="132"/>
      <c r="H2094" s="132"/>
      <c r="I2094" s="132"/>
      <c r="J2094" s="132"/>
      <c r="K2094" s="132"/>
      <c r="L2094" s="132"/>
    </row>
    <row r="2095" spans="2:12" x14ac:dyDescent="0.25">
      <c r="B2095" s="132"/>
      <c r="C2095" s="132"/>
      <c r="D2095" s="245"/>
      <c r="E2095" s="132"/>
      <c r="F2095" s="132"/>
      <c r="G2095" s="132"/>
      <c r="H2095" s="132"/>
      <c r="I2095" s="132"/>
      <c r="J2095" s="132"/>
      <c r="K2095" s="132"/>
      <c r="L2095" s="132"/>
    </row>
    <row r="2096" spans="2:12" x14ac:dyDescent="0.25">
      <c r="B2096" s="132"/>
      <c r="C2096" s="132"/>
      <c r="D2096" s="245"/>
      <c r="E2096" s="132"/>
      <c r="F2096" s="132"/>
      <c r="G2096" s="132"/>
      <c r="H2096" s="132"/>
      <c r="I2096" s="132"/>
      <c r="J2096" s="132"/>
      <c r="K2096" s="132"/>
      <c r="L2096" s="132"/>
    </row>
    <row r="2097" spans="2:12" x14ac:dyDescent="0.25">
      <c r="B2097" s="132"/>
      <c r="C2097" s="132"/>
      <c r="D2097" s="245"/>
      <c r="E2097" s="132"/>
      <c r="F2097" s="132"/>
      <c r="G2097" s="132"/>
      <c r="H2097" s="132"/>
      <c r="I2097" s="132"/>
      <c r="J2097" s="132"/>
      <c r="K2097" s="132"/>
      <c r="L2097" s="132"/>
    </row>
    <row r="2098" spans="2:12" x14ac:dyDescent="0.25">
      <c r="B2098" s="132"/>
      <c r="C2098" s="132"/>
      <c r="D2098" s="245"/>
      <c r="E2098" s="132"/>
      <c r="F2098" s="132"/>
      <c r="G2098" s="132"/>
      <c r="H2098" s="132"/>
      <c r="I2098" s="132"/>
      <c r="J2098" s="132"/>
      <c r="K2098" s="132"/>
      <c r="L2098" s="132"/>
    </row>
    <row r="2099" spans="2:12" x14ac:dyDescent="0.25">
      <c r="B2099" s="132"/>
      <c r="C2099" s="132"/>
      <c r="D2099" s="245"/>
      <c r="E2099" s="132"/>
      <c r="F2099" s="132"/>
      <c r="G2099" s="132"/>
      <c r="H2099" s="132"/>
      <c r="I2099" s="132"/>
      <c r="J2099" s="132"/>
      <c r="K2099" s="132"/>
      <c r="L2099" s="132"/>
    </row>
    <row r="2100" spans="2:12" x14ac:dyDescent="0.25">
      <c r="B2100" s="132"/>
      <c r="C2100" s="132"/>
      <c r="D2100" s="245"/>
      <c r="E2100" s="132"/>
      <c r="F2100" s="132"/>
      <c r="G2100" s="132"/>
      <c r="H2100" s="132"/>
      <c r="I2100" s="132"/>
      <c r="J2100" s="132"/>
      <c r="K2100" s="132"/>
      <c r="L2100" s="132"/>
    </row>
    <row r="2101" spans="2:12" x14ac:dyDescent="0.25">
      <c r="B2101" s="132"/>
      <c r="C2101" s="132"/>
      <c r="D2101" s="245"/>
      <c r="E2101" s="132"/>
      <c r="F2101" s="132"/>
      <c r="G2101" s="132"/>
      <c r="H2101" s="132"/>
      <c r="I2101" s="132"/>
      <c r="J2101" s="132"/>
      <c r="K2101" s="132"/>
      <c r="L2101" s="132"/>
    </row>
    <row r="2102" spans="2:12" x14ac:dyDescent="0.25">
      <c r="B2102" s="132"/>
      <c r="C2102" s="132"/>
      <c r="D2102" s="245"/>
      <c r="E2102" s="132"/>
      <c r="F2102" s="132"/>
      <c r="G2102" s="132"/>
      <c r="H2102" s="132"/>
      <c r="I2102" s="132"/>
      <c r="J2102" s="132"/>
      <c r="K2102" s="132"/>
      <c r="L2102" s="132"/>
    </row>
    <row r="2103" spans="2:12" x14ac:dyDescent="0.25">
      <c r="B2103" s="132"/>
      <c r="C2103" s="132"/>
      <c r="D2103" s="245"/>
      <c r="E2103" s="132"/>
      <c r="F2103" s="132"/>
      <c r="G2103" s="132"/>
      <c r="H2103" s="132"/>
      <c r="I2103" s="132"/>
      <c r="J2103" s="132"/>
      <c r="K2103" s="132"/>
      <c r="L2103" s="132"/>
    </row>
    <row r="2104" spans="2:12" x14ac:dyDescent="0.25">
      <c r="B2104" s="132"/>
      <c r="C2104" s="132"/>
      <c r="D2104" s="245"/>
      <c r="E2104" s="132"/>
      <c r="F2104" s="132"/>
      <c r="G2104" s="132"/>
      <c r="H2104" s="132"/>
      <c r="I2104" s="132"/>
      <c r="J2104" s="132"/>
      <c r="K2104" s="132"/>
      <c r="L2104" s="132"/>
    </row>
    <row r="2105" spans="2:12" x14ac:dyDescent="0.25">
      <c r="B2105" s="132"/>
      <c r="C2105" s="132"/>
      <c r="D2105" s="245"/>
      <c r="E2105" s="132"/>
      <c r="F2105" s="132"/>
      <c r="G2105" s="132"/>
      <c r="H2105" s="132"/>
      <c r="I2105" s="132"/>
      <c r="J2105" s="132"/>
      <c r="K2105" s="132"/>
      <c r="L2105" s="132"/>
    </row>
    <row r="2106" spans="2:12" x14ac:dyDescent="0.25">
      <c r="B2106" s="132"/>
      <c r="C2106" s="132"/>
      <c r="D2106" s="245"/>
      <c r="E2106" s="132"/>
      <c r="F2106" s="132"/>
      <c r="G2106" s="132"/>
      <c r="H2106" s="132"/>
      <c r="I2106" s="132"/>
      <c r="J2106" s="132"/>
      <c r="K2106" s="132"/>
      <c r="L2106" s="132"/>
    </row>
    <row r="2107" spans="2:12" x14ac:dyDescent="0.25">
      <c r="B2107" s="132"/>
      <c r="C2107" s="132"/>
      <c r="D2107" s="245"/>
      <c r="E2107" s="132"/>
      <c r="F2107" s="132"/>
      <c r="G2107" s="132"/>
      <c r="H2107" s="132"/>
      <c r="I2107" s="132"/>
      <c r="J2107" s="132"/>
      <c r="K2107" s="132"/>
      <c r="L2107" s="132"/>
    </row>
    <row r="2108" spans="2:12" x14ac:dyDescent="0.25">
      <c r="B2108" s="132"/>
      <c r="C2108" s="132"/>
      <c r="D2108" s="245"/>
      <c r="E2108" s="132"/>
      <c r="F2108" s="132"/>
      <c r="G2108" s="132"/>
      <c r="H2108" s="132"/>
      <c r="I2108" s="132"/>
      <c r="J2108" s="132"/>
      <c r="K2108" s="132"/>
      <c r="L2108" s="132"/>
    </row>
    <row r="2109" spans="2:12" x14ac:dyDescent="0.25">
      <c r="B2109" s="132"/>
      <c r="C2109" s="132"/>
      <c r="D2109" s="245"/>
      <c r="E2109" s="132"/>
      <c r="F2109" s="132"/>
      <c r="G2109" s="132"/>
      <c r="H2109" s="132"/>
      <c r="I2109" s="132"/>
      <c r="J2109" s="132"/>
      <c r="K2109" s="132"/>
      <c r="L2109" s="132"/>
    </row>
    <row r="2110" spans="2:12" x14ac:dyDescent="0.25">
      <c r="B2110" s="132"/>
      <c r="C2110" s="132"/>
      <c r="D2110" s="245"/>
      <c r="E2110" s="132"/>
      <c r="F2110" s="132"/>
      <c r="G2110" s="132"/>
      <c r="H2110" s="132"/>
      <c r="I2110" s="132"/>
      <c r="J2110" s="132"/>
      <c r="K2110" s="132"/>
      <c r="L2110" s="132"/>
    </row>
    <row r="2111" spans="2:12" x14ac:dyDescent="0.25">
      <c r="B2111" s="132"/>
      <c r="C2111" s="132"/>
      <c r="D2111" s="245"/>
      <c r="E2111" s="132"/>
      <c r="F2111" s="132"/>
      <c r="G2111" s="132"/>
      <c r="H2111" s="132"/>
      <c r="I2111" s="132"/>
      <c r="J2111" s="132"/>
      <c r="K2111" s="132"/>
      <c r="L2111" s="132"/>
    </row>
    <row r="2112" spans="2:12" x14ac:dyDescent="0.25">
      <c r="B2112" s="132"/>
      <c r="C2112" s="132"/>
      <c r="D2112" s="245"/>
      <c r="E2112" s="132"/>
      <c r="F2112" s="132"/>
      <c r="G2112" s="132"/>
      <c r="H2112" s="132"/>
      <c r="I2112" s="132"/>
      <c r="J2112" s="132"/>
      <c r="K2112" s="132"/>
      <c r="L2112" s="132"/>
    </row>
    <row r="2113" spans="2:12" x14ac:dyDescent="0.25">
      <c r="B2113" s="132"/>
      <c r="C2113" s="132"/>
      <c r="D2113" s="245"/>
      <c r="E2113" s="132"/>
      <c r="F2113" s="132"/>
      <c r="G2113" s="132"/>
      <c r="H2113" s="132"/>
      <c r="I2113" s="132"/>
      <c r="J2113" s="132"/>
      <c r="K2113" s="132"/>
      <c r="L2113" s="132"/>
    </row>
    <row r="2114" spans="2:12" x14ac:dyDescent="0.25">
      <c r="B2114" s="132"/>
      <c r="C2114" s="132"/>
      <c r="D2114" s="245"/>
      <c r="E2114" s="132"/>
      <c r="F2114" s="132"/>
      <c r="G2114" s="132"/>
      <c r="H2114" s="132"/>
      <c r="I2114" s="132"/>
      <c r="J2114" s="132"/>
      <c r="K2114" s="132"/>
      <c r="L2114" s="132"/>
    </row>
    <row r="2115" spans="2:12" x14ac:dyDescent="0.25">
      <c r="B2115" s="132"/>
      <c r="C2115" s="132"/>
      <c r="D2115" s="245"/>
      <c r="E2115" s="132"/>
      <c r="F2115" s="132"/>
      <c r="G2115" s="132"/>
      <c r="H2115" s="132"/>
      <c r="I2115" s="132"/>
      <c r="J2115" s="132"/>
      <c r="K2115" s="132"/>
      <c r="L2115" s="132"/>
    </row>
    <row r="2116" spans="2:12" x14ac:dyDescent="0.25">
      <c r="B2116" s="132"/>
      <c r="C2116" s="132"/>
      <c r="D2116" s="245"/>
      <c r="E2116" s="132"/>
      <c r="F2116" s="132"/>
      <c r="G2116" s="132"/>
      <c r="H2116" s="132"/>
      <c r="I2116" s="132"/>
      <c r="J2116" s="132"/>
      <c r="K2116" s="132"/>
      <c r="L2116" s="132"/>
    </row>
    <row r="2117" spans="2:12" x14ac:dyDescent="0.25">
      <c r="B2117" s="132"/>
      <c r="C2117" s="132"/>
      <c r="D2117" s="245"/>
      <c r="E2117" s="132"/>
      <c r="F2117" s="132"/>
      <c r="G2117" s="132"/>
      <c r="H2117" s="132"/>
      <c r="I2117" s="132"/>
      <c r="J2117" s="132"/>
      <c r="K2117" s="132"/>
      <c r="L2117" s="132"/>
    </row>
    <row r="2118" spans="2:12" x14ac:dyDescent="0.25">
      <c r="B2118" s="132"/>
      <c r="C2118" s="132"/>
      <c r="D2118" s="245"/>
      <c r="E2118" s="132"/>
      <c r="F2118" s="132"/>
      <c r="G2118" s="132"/>
      <c r="H2118" s="132"/>
      <c r="I2118" s="132"/>
      <c r="J2118" s="132"/>
      <c r="K2118" s="132"/>
      <c r="L2118" s="132"/>
    </row>
    <row r="2119" spans="2:12" x14ac:dyDescent="0.25">
      <c r="B2119" s="132"/>
      <c r="C2119" s="132"/>
      <c r="D2119" s="245"/>
      <c r="E2119" s="132"/>
      <c r="F2119" s="132"/>
      <c r="G2119" s="132"/>
      <c r="H2119" s="132"/>
      <c r="I2119" s="132"/>
      <c r="J2119" s="132"/>
      <c r="K2119" s="132"/>
      <c r="L2119" s="132"/>
    </row>
    <row r="2120" spans="2:12" x14ac:dyDescent="0.25">
      <c r="B2120" s="132"/>
      <c r="C2120" s="132"/>
      <c r="D2120" s="245"/>
      <c r="E2120" s="132"/>
      <c r="F2120" s="132"/>
      <c r="G2120" s="132"/>
      <c r="H2120" s="132"/>
      <c r="I2120" s="132"/>
      <c r="J2120" s="132"/>
      <c r="K2120" s="132"/>
      <c r="L2120" s="132"/>
    </row>
    <row r="2121" spans="2:12" x14ac:dyDescent="0.25">
      <c r="B2121" s="132"/>
      <c r="C2121" s="132"/>
      <c r="D2121" s="245"/>
      <c r="E2121" s="132"/>
      <c r="F2121" s="132"/>
      <c r="G2121" s="132"/>
      <c r="H2121" s="132"/>
      <c r="I2121" s="132"/>
      <c r="J2121" s="132"/>
      <c r="K2121" s="132"/>
      <c r="L2121" s="132"/>
    </row>
    <row r="2122" spans="2:12" x14ac:dyDescent="0.25">
      <c r="B2122" s="132"/>
      <c r="C2122" s="132"/>
      <c r="D2122" s="245"/>
      <c r="E2122" s="132"/>
      <c r="F2122" s="132"/>
      <c r="G2122" s="132"/>
      <c r="H2122" s="132"/>
      <c r="I2122" s="132"/>
      <c r="J2122" s="132"/>
      <c r="K2122" s="132"/>
      <c r="L2122" s="132"/>
    </row>
    <row r="2123" spans="2:12" x14ac:dyDescent="0.25">
      <c r="B2123" s="132"/>
      <c r="C2123" s="132"/>
      <c r="D2123" s="245"/>
      <c r="E2123" s="132"/>
      <c r="F2123" s="132"/>
      <c r="G2123" s="132"/>
      <c r="H2123" s="132"/>
      <c r="I2123" s="132"/>
      <c r="J2123" s="132"/>
      <c r="K2123" s="132"/>
      <c r="L2123" s="132"/>
    </row>
    <row r="2124" spans="2:12" x14ac:dyDescent="0.25">
      <c r="B2124" s="132"/>
      <c r="C2124" s="132"/>
      <c r="D2124" s="245"/>
      <c r="E2124" s="132"/>
      <c r="F2124" s="132"/>
      <c r="G2124" s="132"/>
      <c r="H2124" s="132"/>
      <c r="I2124" s="132"/>
      <c r="J2124" s="132"/>
      <c r="K2124" s="132"/>
      <c r="L2124" s="132"/>
    </row>
    <row r="2125" spans="2:12" x14ac:dyDescent="0.25">
      <c r="B2125" s="132"/>
      <c r="C2125" s="132"/>
      <c r="D2125" s="245"/>
      <c r="E2125" s="132"/>
      <c r="F2125" s="132"/>
      <c r="G2125" s="132"/>
      <c r="H2125" s="132"/>
      <c r="I2125" s="132"/>
      <c r="J2125" s="132"/>
      <c r="K2125" s="132"/>
      <c r="L2125" s="132"/>
    </row>
    <row r="2126" spans="2:12" x14ac:dyDescent="0.25">
      <c r="B2126" s="132"/>
      <c r="C2126" s="132"/>
      <c r="D2126" s="245"/>
      <c r="E2126" s="132"/>
      <c r="F2126" s="132"/>
      <c r="G2126" s="132"/>
      <c r="H2126" s="132"/>
      <c r="I2126" s="132"/>
      <c r="J2126" s="132"/>
      <c r="K2126" s="132"/>
      <c r="L2126" s="132"/>
    </row>
    <row r="2127" spans="2:12" x14ac:dyDescent="0.25">
      <c r="B2127" s="132"/>
      <c r="C2127" s="132"/>
      <c r="D2127" s="245"/>
      <c r="E2127" s="132"/>
      <c r="F2127" s="132"/>
      <c r="G2127" s="132"/>
      <c r="H2127" s="132"/>
      <c r="I2127" s="132"/>
      <c r="J2127" s="132"/>
      <c r="K2127" s="132"/>
      <c r="L2127" s="132"/>
    </row>
    <row r="2128" spans="2:12" x14ac:dyDescent="0.25">
      <c r="B2128" s="132"/>
      <c r="C2128" s="132"/>
      <c r="D2128" s="245"/>
      <c r="E2128" s="132"/>
      <c r="F2128" s="132"/>
      <c r="G2128" s="132"/>
      <c r="H2128" s="132"/>
      <c r="I2128" s="132"/>
      <c r="J2128" s="132"/>
      <c r="K2128" s="132"/>
      <c r="L2128" s="132"/>
    </row>
    <row r="2129" spans="2:12" x14ac:dyDescent="0.25">
      <c r="B2129" s="132"/>
      <c r="C2129" s="132"/>
      <c r="D2129" s="245"/>
      <c r="E2129" s="132"/>
      <c r="F2129" s="132"/>
      <c r="G2129" s="132"/>
      <c r="H2129" s="132"/>
      <c r="I2129" s="132"/>
      <c r="J2129" s="132"/>
      <c r="K2129" s="132"/>
      <c r="L2129" s="132"/>
    </row>
    <row r="2130" spans="2:12" x14ac:dyDescent="0.25">
      <c r="B2130" s="132"/>
      <c r="C2130" s="132"/>
      <c r="D2130" s="245"/>
      <c r="E2130" s="132"/>
      <c r="F2130" s="132"/>
      <c r="G2130" s="132"/>
      <c r="H2130" s="132"/>
      <c r="I2130" s="132"/>
      <c r="J2130" s="132"/>
      <c r="K2130" s="132"/>
      <c r="L2130" s="132"/>
    </row>
    <row r="2131" spans="2:12" x14ac:dyDescent="0.25">
      <c r="B2131" s="132"/>
      <c r="C2131" s="132"/>
      <c r="D2131" s="245"/>
      <c r="E2131" s="132"/>
      <c r="F2131" s="132"/>
      <c r="G2131" s="132"/>
      <c r="H2131" s="132"/>
      <c r="I2131" s="132"/>
      <c r="J2131" s="132"/>
      <c r="K2131" s="132"/>
      <c r="L2131" s="132"/>
    </row>
    <row r="2132" spans="2:12" x14ac:dyDescent="0.25">
      <c r="B2132" s="132"/>
      <c r="C2132" s="132"/>
      <c r="D2132" s="245"/>
      <c r="E2132" s="132"/>
      <c r="F2132" s="132"/>
      <c r="G2132" s="132"/>
      <c r="H2132" s="132"/>
      <c r="I2132" s="132"/>
      <c r="J2132" s="132"/>
      <c r="K2132" s="132"/>
      <c r="L2132" s="132"/>
    </row>
    <row r="2133" spans="2:12" x14ac:dyDescent="0.25">
      <c r="B2133" s="132"/>
      <c r="C2133" s="132"/>
      <c r="D2133" s="245"/>
      <c r="E2133" s="132"/>
      <c r="F2133" s="132"/>
      <c r="G2133" s="132"/>
      <c r="H2133" s="132"/>
      <c r="I2133" s="132"/>
      <c r="J2133" s="132"/>
      <c r="K2133" s="132"/>
      <c r="L2133" s="132"/>
    </row>
    <row r="2134" spans="2:12" x14ac:dyDescent="0.25">
      <c r="B2134" s="132"/>
      <c r="C2134" s="132"/>
      <c r="D2134" s="245"/>
      <c r="E2134" s="132"/>
      <c r="F2134" s="132"/>
      <c r="G2134" s="132"/>
      <c r="H2134" s="132"/>
      <c r="I2134" s="132"/>
      <c r="J2134" s="132"/>
      <c r="K2134" s="132"/>
      <c r="L2134" s="132"/>
    </row>
    <row r="2135" spans="2:12" x14ac:dyDescent="0.25">
      <c r="B2135" s="132"/>
      <c r="C2135" s="132"/>
      <c r="D2135" s="245"/>
      <c r="E2135" s="132"/>
      <c r="F2135" s="132"/>
      <c r="G2135" s="132"/>
      <c r="H2135" s="132"/>
      <c r="I2135" s="132"/>
      <c r="J2135" s="132"/>
      <c r="K2135" s="132"/>
      <c r="L2135" s="132"/>
    </row>
    <row r="2136" spans="2:12" x14ac:dyDescent="0.25">
      <c r="B2136" s="132"/>
      <c r="C2136" s="132"/>
      <c r="D2136" s="245"/>
      <c r="E2136" s="132"/>
      <c r="F2136" s="132"/>
      <c r="G2136" s="132"/>
      <c r="H2136" s="132"/>
      <c r="I2136" s="132"/>
      <c r="J2136" s="132"/>
      <c r="K2136" s="132"/>
      <c r="L2136" s="132"/>
    </row>
    <row r="2137" spans="2:12" x14ac:dyDescent="0.25">
      <c r="B2137" s="132"/>
      <c r="C2137" s="132"/>
      <c r="D2137" s="245"/>
      <c r="E2137" s="132"/>
      <c r="F2137" s="132"/>
      <c r="G2137" s="132"/>
      <c r="H2137" s="132"/>
      <c r="I2137" s="132"/>
      <c r="J2137" s="132"/>
      <c r="K2137" s="132"/>
      <c r="L2137" s="132"/>
    </row>
    <row r="2138" spans="2:12" x14ac:dyDescent="0.25">
      <c r="B2138" s="132"/>
      <c r="C2138" s="132"/>
      <c r="D2138" s="245"/>
      <c r="E2138" s="132"/>
      <c r="F2138" s="132"/>
      <c r="G2138" s="132"/>
      <c r="H2138" s="132"/>
      <c r="I2138" s="132"/>
      <c r="J2138" s="132"/>
      <c r="K2138" s="132"/>
      <c r="L2138" s="132"/>
    </row>
    <row r="2139" spans="2:12" x14ac:dyDescent="0.25">
      <c r="B2139" s="132"/>
      <c r="C2139" s="132"/>
      <c r="D2139" s="245"/>
      <c r="E2139" s="132"/>
      <c r="F2139" s="132"/>
      <c r="G2139" s="132"/>
      <c r="H2139" s="132"/>
      <c r="I2139" s="132"/>
      <c r="J2139" s="132"/>
      <c r="K2139" s="132"/>
      <c r="L2139" s="132"/>
    </row>
    <row r="2140" spans="2:12" x14ac:dyDescent="0.25">
      <c r="B2140" s="132"/>
      <c r="C2140" s="132"/>
      <c r="D2140" s="245"/>
      <c r="E2140" s="132"/>
      <c r="F2140" s="132"/>
      <c r="G2140" s="132"/>
      <c r="H2140" s="132"/>
      <c r="I2140" s="132"/>
      <c r="J2140" s="132"/>
      <c r="K2140" s="132"/>
      <c r="L2140" s="132"/>
    </row>
    <row r="2141" spans="2:12" x14ac:dyDescent="0.25">
      <c r="B2141" s="132"/>
      <c r="C2141" s="132"/>
      <c r="D2141" s="245"/>
      <c r="E2141" s="132"/>
      <c r="F2141" s="132"/>
      <c r="G2141" s="132"/>
      <c r="H2141" s="132"/>
      <c r="I2141" s="132"/>
      <c r="J2141" s="132"/>
      <c r="K2141" s="132"/>
      <c r="L2141" s="132"/>
    </row>
    <row r="2142" spans="2:12" x14ac:dyDescent="0.25">
      <c r="B2142" s="132"/>
      <c r="C2142" s="132"/>
      <c r="D2142" s="245"/>
      <c r="E2142" s="132"/>
      <c r="F2142" s="132"/>
      <c r="G2142" s="132"/>
      <c r="H2142" s="132"/>
      <c r="I2142" s="132"/>
      <c r="J2142" s="132"/>
      <c r="K2142" s="132"/>
      <c r="L2142" s="132"/>
    </row>
    <row r="2143" spans="2:12" x14ac:dyDescent="0.25">
      <c r="B2143" s="132"/>
      <c r="C2143" s="132"/>
      <c r="D2143" s="245"/>
      <c r="E2143" s="132"/>
      <c r="F2143" s="132"/>
      <c r="G2143" s="132"/>
      <c r="H2143" s="132"/>
      <c r="I2143" s="132"/>
      <c r="J2143" s="132"/>
      <c r="K2143" s="132"/>
      <c r="L2143" s="132"/>
    </row>
    <row r="2144" spans="2:12" x14ac:dyDescent="0.25">
      <c r="B2144" s="132"/>
      <c r="C2144" s="132"/>
      <c r="D2144" s="245"/>
      <c r="E2144" s="132"/>
      <c r="F2144" s="132"/>
      <c r="G2144" s="132"/>
      <c r="H2144" s="132"/>
      <c r="I2144" s="132"/>
      <c r="J2144" s="132"/>
      <c r="K2144" s="132"/>
      <c r="L2144" s="132"/>
    </row>
    <row r="2145" spans="2:12" x14ac:dyDescent="0.25">
      <c r="B2145" s="132"/>
      <c r="C2145" s="132"/>
      <c r="D2145" s="245"/>
      <c r="E2145" s="132"/>
      <c r="F2145" s="132"/>
      <c r="G2145" s="132"/>
      <c r="H2145" s="132"/>
      <c r="I2145" s="132"/>
      <c r="J2145" s="132"/>
      <c r="K2145" s="132"/>
      <c r="L2145" s="132"/>
    </row>
    <row r="2146" spans="2:12" x14ac:dyDescent="0.25">
      <c r="B2146" s="132"/>
      <c r="C2146" s="132"/>
      <c r="D2146" s="245"/>
      <c r="E2146" s="132"/>
      <c r="F2146" s="132"/>
      <c r="G2146" s="132"/>
      <c r="H2146" s="132"/>
      <c r="I2146" s="132"/>
      <c r="J2146" s="132"/>
      <c r="K2146" s="132"/>
      <c r="L2146" s="132"/>
    </row>
    <row r="2147" spans="2:12" x14ac:dyDescent="0.25">
      <c r="B2147" s="132"/>
      <c r="C2147" s="132"/>
      <c r="D2147" s="245"/>
      <c r="E2147" s="132"/>
      <c r="F2147" s="132"/>
      <c r="G2147" s="132"/>
      <c r="H2147" s="132"/>
      <c r="I2147" s="132"/>
      <c r="J2147" s="132"/>
      <c r="K2147" s="132"/>
      <c r="L2147" s="132"/>
    </row>
    <row r="2148" spans="2:12" x14ac:dyDescent="0.25">
      <c r="B2148" s="132"/>
      <c r="C2148" s="132"/>
      <c r="D2148" s="245"/>
      <c r="E2148" s="132"/>
      <c r="F2148" s="132"/>
      <c r="G2148" s="132"/>
      <c r="H2148" s="132"/>
      <c r="I2148" s="132"/>
      <c r="J2148" s="132"/>
      <c r="K2148" s="132"/>
      <c r="L2148" s="132"/>
    </row>
    <row r="2149" spans="2:12" x14ac:dyDescent="0.25">
      <c r="B2149" s="132"/>
      <c r="C2149" s="132"/>
      <c r="D2149" s="245"/>
      <c r="E2149" s="132"/>
      <c r="F2149" s="132"/>
      <c r="G2149" s="132"/>
      <c r="H2149" s="132"/>
      <c r="I2149" s="132"/>
      <c r="J2149" s="132"/>
      <c r="K2149" s="132"/>
      <c r="L2149" s="132"/>
    </row>
    <row r="2150" spans="2:12" x14ac:dyDescent="0.25">
      <c r="B2150" s="132"/>
      <c r="C2150" s="132"/>
      <c r="D2150" s="245"/>
      <c r="E2150" s="132"/>
      <c r="F2150" s="132"/>
      <c r="G2150" s="132"/>
      <c r="H2150" s="132"/>
      <c r="I2150" s="132"/>
      <c r="J2150" s="132"/>
      <c r="K2150" s="132"/>
      <c r="L2150" s="132"/>
    </row>
    <row r="2151" spans="2:12" x14ac:dyDescent="0.25">
      <c r="B2151" s="132"/>
      <c r="C2151" s="132"/>
      <c r="D2151" s="245"/>
      <c r="E2151" s="132"/>
      <c r="F2151" s="132"/>
      <c r="G2151" s="132"/>
      <c r="H2151" s="132"/>
      <c r="I2151" s="132"/>
      <c r="J2151" s="132"/>
      <c r="K2151" s="132"/>
      <c r="L2151" s="132"/>
    </row>
    <row r="2152" spans="2:12" x14ac:dyDescent="0.25">
      <c r="B2152" s="132"/>
      <c r="C2152" s="132"/>
      <c r="D2152" s="245"/>
      <c r="E2152" s="132"/>
      <c r="F2152" s="132"/>
      <c r="G2152" s="132"/>
      <c r="H2152" s="132"/>
      <c r="I2152" s="132"/>
      <c r="J2152" s="132"/>
      <c r="K2152" s="132"/>
      <c r="L2152" s="132"/>
    </row>
    <row r="2153" spans="2:12" x14ac:dyDescent="0.25">
      <c r="B2153" s="132"/>
      <c r="C2153" s="132"/>
      <c r="D2153" s="245"/>
      <c r="E2153" s="132"/>
      <c r="F2153" s="132"/>
      <c r="G2153" s="132"/>
      <c r="H2153" s="132"/>
      <c r="I2153" s="132"/>
      <c r="J2153" s="132"/>
      <c r="K2153" s="132"/>
      <c r="L2153" s="132"/>
    </row>
    <row r="2154" spans="2:12" x14ac:dyDescent="0.25">
      <c r="B2154" s="132"/>
      <c r="C2154" s="132"/>
      <c r="D2154" s="245"/>
      <c r="E2154" s="132"/>
      <c r="F2154" s="132"/>
      <c r="G2154" s="132"/>
      <c r="H2154" s="132"/>
      <c r="I2154" s="132"/>
      <c r="J2154" s="132"/>
      <c r="K2154" s="132"/>
      <c r="L2154" s="132"/>
    </row>
    <row r="2155" spans="2:12" x14ac:dyDescent="0.25">
      <c r="B2155" s="132"/>
      <c r="C2155" s="132"/>
      <c r="D2155" s="245"/>
      <c r="E2155" s="132"/>
      <c r="F2155" s="132"/>
      <c r="G2155" s="132"/>
      <c r="H2155" s="132"/>
      <c r="I2155" s="132"/>
      <c r="J2155" s="132"/>
      <c r="K2155" s="132"/>
      <c r="L2155" s="132"/>
    </row>
    <row r="2156" spans="2:12" x14ac:dyDescent="0.25">
      <c r="B2156" s="132"/>
      <c r="C2156" s="132"/>
      <c r="D2156" s="245"/>
      <c r="E2156" s="132"/>
      <c r="F2156" s="132"/>
      <c r="G2156" s="132"/>
      <c r="H2156" s="132"/>
      <c r="I2156" s="132"/>
      <c r="J2156" s="132"/>
      <c r="K2156" s="132"/>
      <c r="L2156" s="132"/>
    </row>
    <row r="2157" spans="2:12" x14ac:dyDescent="0.25">
      <c r="B2157" s="132"/>
      <c r="C2157" s="132"/>
      <c r="D2157" s="245"/>
      <c r="E2157" s="132"/>
      <c r="F2157" s="132"/>
      <c r="G2157" s="132"/>
      <c r="H2157" s="132"/>
      <c r="I2157" s="132"/>
      <c r="J2157" s="132"/>
      <c r="K2157" s="132"/>
      <c r="L2157" s="132"/>
    </row>
    <row r="2158" spans="2:12" x14ac:dyDescent="0.25">
      <c r="B2158" s="132"/>
      <c r="C2158" s="132"/>
      <c r="D2158" s="245"/>
      <c r="E2158" s="132"/>
      <c r="F2158" s="132"/>
      <c r="G2158" s="132"/>
      <c r="H2158" s="132"/>
      <c r="I2158" s="132"/>
      <c r="J2158" s="132"/>
      <c r="K2158" s="132"/>
      <c r="L2158" s="132"/>
    </row>
    <row r="2159" spans="2:12" x14ac:dyDescent="0.25">
      <c r="B2159" s="132"/>
      <c r="C2159" s="132"/>
      <c r="D2159" s="245"/>
      <c r="E2159" s="132"/>
      <c r="F2159" s="132"/>
      <c r="G2159" s="132"/>
      <c r="H2159" s="132"/>
      <c r="I2159" s="132"/>
      <c r="J2159" s="132"/>
      <c r="K2159" s="132"/>
      <c r="L2159" s="132"/>
    </row>
    <row r="2160" spans="2:12" x14ac:dyDescent="0.25">
      <c r="B2160" s="132"/>
      <c r="C2160" s="132"/>
      <c r="D2160" s="245"/>
      <c r="E2160" s="132"/>
      <c r="F2160" s="132"/>
      <c r="G2160" s="132"/>
      <c r="H2160" s="132"/>
      <c r="I2160" s="132"/>
      <c r="J2160" s="132"/>
      <c r="K2160" s="132"/>
      <c r="L2160" s="132"/>
    </row>
    <row r="2161" spans="2:12" x14ac:dyDescent="0.25">
      <c r="B2161" s="132"/>
      <c r="C2161" s="132"/>
      <c r="D2161" s="245"/>
      <c r="E2161" s="132"/>
      <c r="F2161" s="132"/>
      <c r="G2161" s="132"/>
      <c r="H2161" s="132"/>
      <c r="I2161" s="132"/>
      <c r="J2161" s="132"/>
      <c r="K2161" s="132"/>
      <c r="L2161" s="132"/>
    </row>
    <row r="2162" spans="2:12" x14ac:dyDescent="0.25">
      <c r="B2162" s="132"/>
      <c r="C2162" s="132"/>
      <c r="D2162" s="245"/>
      <c r="E2162" s="132"/>
      <c r="F2162" s="132"/>
      <c r="G2162" s="132"/>
      <c r="H2162" s="132"/>
      <c r="I2162" s="132"/>
      <c r="J2162" s="132"/>
      <c r="K2162" s="132"/>
      <c r="L2162" s="132"/>
    </row>
    <row r="2163" spans="2:12" x14ac:dyDescent="0.25">
      <c r="B2163" s="132"/>
      <c r="C2163" s="132"/>
      <c r="D2163" s="245"/>
      <c r="E2163" s="132"/>
      <c r="F2163" s="132"/>
      <c r="G2163" s="132"/>
      <c r="H2163" s="132"/>
      <c r="I2163" s="132"/>
      <c r="J2163" s="132"/>
      <c r="K2163" s="132"/>
      <c r="L2163" s="132"/>
    </row>
    <row r="2164" spans="2:12" x14ac:dyDescent="0.25">
      <c r="B2164" s="132"/>
      <c r="C2164" s="132"/>
      <c r="D2164" s="245"/>
      <c r="E2164" s="132"/>
      <c r="F2164" s="132"/>
      <c r="G2164" s="132"/>
      <c r="H2164" s="132"/>
      <c r="I2164" s="132"/>
      <c r="J2164" s="132"/>
      <c r="K2164" s="132"/>
      <c r="L2164" s="132"/>
    </row>
    <row r="2165" spans="2:12" x14ac:dyDescent="0.25">
      <c r="B2165" s="132"/>
      <c r="C2165" s="132"/>
      <c r="D2165" s="245"/>
      <c r="E2165" s="132"/>
      <c r="F2165" s="132"/>
      <c r="G2165" s="132"/>
      <c r="H2165" s="132"/>
      <c r="I2165" s="132"/>
      <c r="J2165" s="132"/>
      <c r="K2165" s="132"/>
      <c r="L2165" s="132"/>
    </row>
    <row r="2166" spans="2:12" x14ac:dyDescent="0.25">
      <c r="B2166" s="132"/>
      <c r="C2166" s="132"/>
      <c r="D2166" s="245"/>
      <c r="E2166" s="132"/>
      <c r="F2166" s="132"/>
      <c r="G2166" s="132"/>
      <c r="H2166" s="132"/>
      <c r="I2166" s="132"/>
      <c r="J2166" s="132"/>
      <c r="K2166" s="132"/>
      <c r="L2166" s="132"/>
    </row>
    <row r="2167" spans="2:12" x14ac:dyDescent="0.25">
      <c r="B2167" s="132"/>
      <c r="C2167" s="132"/>
      <c r="D2167" s="245"/>
      <c r="E2167" s="132"/>
      <c r="F2167" s="132"/>
      <c r="G2167" s="132"/>
      <c r="H2167" s="132"/>
      <c r="I2167" s="132"/>
      <c r="J2167" s="132"/>
      <c r="K2167" s="132"/>
      <c r="L2167" s="132"/>
    </row>
    <row r="2168" spans="2:12" x14ac:dyDescent="0.25">
      <c r="B2168" s="132"/>
      <c r="C2168" s="132"/>
      <c r="D2168" s="245"/>
      <c r="E2168" s="132"/>
      <c r="F2168" s="132"/>
      <c r="G2168" s="132"/>
      <c r="H2168" s="132"/>
      <c r="I2168" s="132"/>
      <c r="J2168" s="132"/>
      <c r="K2168" s="132"/>
      <c r="L2168" s="132"/>
    </row>
    <row r="2169" spans="2:12" x14ac:dyDescent="0.25">
      <c r="B2169" s="132"/>
      <c r="C2169" s="132"/>
      <c r="D2169" s="245"/>
      <c r="E2169" s="132"/>
      <c r="F2169" s="132"/>
      <c r="G2169" s="132"/>
      <c r="H2169" s="132"/>
      <c r="I2169" s="132"/>
      <c r="J2169" s="132"/>
      <c r="K2169" s="132"/>
      <c r="L2169" s="132"/>
    </row>
    <row r="2170" spans="2:12" x14ac:dyDescent="0.25">
      <c r="B2170" s="132"/>
      <c r="C2170" s="132"/>
      <c r="D2170" s="245"/>
      <c r="E2170" s="132"/>
      <c r="F2170" s="132"/>
      <c r="G2170" s="132"/>
      <c r="H2170" s="132"/>
      <c r="I2170" s="132"/>
      <c r="J2170" s="132"/>
      <c r="K2170" s="132"/>
      <c r="L2170" s="132"/>
    </row>
    <row r="2171" spans="2:12" x14ac:dyDescent="0.25">
      <c r="B2171" s="132"/>
      <c r="C2171" s="132"/>
      <c r="D2171" s="245"/>
      <c r="E2171" s="132"/>
      <c r="F2171" s="132"/>
      <c r="G2171" s="132"/>
      <c r="H2171" s="132"/>
      <c r="I2171" s="132"/>
      <c r="J2171" s="132"/>
      <c r="K2171" s="132"/>
      <c r="L2171" s="132"/>
    </row>
    <row r="2172" spans="2:12" x14ac:dyDescent="0.25">
      <c r="B2172" s="132"/>
      <c r="C2172" s="132"/>
      <c r="D2172" s="245"/>
      <c r="E2172" s="132"/>
      <c r="F2172" s="132"/>
      <c r="G2172" s="132"/>
      <c r="H2172" s="132"/>
      <c r="I2172" s="132"/>
      <c r="J2172" s="132"/>
      <c r="K2172" s="132"/>
      <c r="L2172" s="132"/>
    </row>
    <row r="2173" spans="2:12" x14ac:dyDescent="0.25">
      <c r="B2173" s="132"/>
      <c r="C2173" s="132"/>
      <c r="D2173" s="245"/>
      <c r="E2173" s="132"/>
      <c r="F2173" s="132"/>
      <c r="G2173" s="132"/>
      <c r="H2173" s="132"/>
      <c r="I2173" s="132"/>
      <c r="J2173" s="132"/>
      <c r="K2173" s="132"/>
      <c r="L2173" s="132"/>
    </row>
    <row r="2174" spans="2:12" x14ac:dyDescent="0.25">
      <c r="B2174" s="132"/>
      <c r="C2174" s="132"/>
      <c r="D2174" s="245"/>
      <c r="E2174" s="132"/>
      <c r="F2174" s="132"/>
      <c r="G2174" s="132"/>
      <c r="H2174" s="132"/>
      <c r="I2174" s="132"/>
      <c r="J2174" s="132"/>
      <c r="K2174" s="132"/>
      <c r="L2174" s="132"/>
    </row>
    <row r="2175" spans="2:12" x14ac:dyDescent="0.25">
      <c r="B2175" s="132"/>
      <c r="C2175" s="132"/>
      <c r="D2175" s="245"/>
      <c r="E2175" s="132"/>
      <c r="F2175" s="132"/>
      <c r="G2175" s="132"/>
      <c r="H2175" s="132"/>
      <c r="I2175" s="132"/>
      <c r="J2175" s="132"/>
      <c r="K2175" s="132"/>
      <c r="L2175" s="132"/>
    </row>
    <row r="2176" spans="2:12" x14ac:dyDescent="0.25">
      <c r="B2176" s="132"/>
      <c r="C2176" s="132"/>
      <c r="D2176" s="245"/>
      <c r="E2176" s="132"/>
      <c r="F2176" s="132"/>
      <c r="G2176" s="132"/>
      <c r="H2176" s="132"/>
      <c r="I2176" s="132"/>
      <c r="J2176" s="132"/>
      <c r="K2176" s="132"/>
      <c r="L2176" s="132"/>
    </row>
    <row r="2177" spans="2:12" x14ac:dyDescent="0.25">
      <c r="B2177" s="132"/>
      <c r="C2177" s="132"/>
      <c r="D2177" s="245"/>
      <c r="E2177" s="132"/>
      <c r="F2177" s="132"/>
      <c r="G2177" s="132"/>
      <c r="H2177" s="132"/>
      <c r="I2177" s="132"/>
      <c r="J2177" s="132"/>
      <c r="K2177" s="132"/>
      <c r="L2177" s="132"/>
    </row>
    <row r="2178" spans="2:12" x14ac:dyDescent="0.25">
      <c r="B2178" s="132"/>
      <c r="C2178" s="132"/>
      <c r="D2178" s="245"/>
      <c r="E2178" s="132"/>
      <c r="F2178" s="132"/>
      <c r="G2178" s="132"/>
      <c r="H2178" s="132"/>
      <c r="I2178" s="132"/>
      <c r="J2178" s="132"/>
      <c r="K2178" s="132"/>
      <c r="L2178" s="132"/>
    </row>
    <row r="2179" spans="2:12" x14ac:dyDescent="0.25">
      <c r="B2179" s="132"/>
      <c r="C2179" s="132"/>
      <c r="D2179" s="245"/>
      <c r="E2179" s="132"/>
      <c r="F2179" s="132"/>
      <c r="G2179" s="132"/>
      <c r="H2179" s="132"/>
      <c r="I2179" s="132"/>
      <c r="J2179" s="132"/>
      <c r="K2179" s="132"/>
      <c r="L2179" s="132"/>
    </row>
    <row r="2180" spans="2:12" x14ac:dyDescent="0.25">
      <c r="B2180" s="132"/>
      <c r="C2180" s="132"/>
      <c r="D2180" s="245"/>
      <c r="E2180" s="132"/>
      <c r="F2180" s="132"/>
      <c r="G2180" s="132"/>
      <c r="H2180" s="132"/>
      <c r="I2180" s="132"/>
      <c r="J2180" s="132"/>
      <c r="K2180" s="132"/>
      <c r="L2180" s="132"/>
    </row>
    <row r="2181" spans="2:12" x14ac:dyDescent="0.25">
      <c r="B2181" s="132"/>
      <c r="C2181" s="132"/>
      <c r="D2181" s="245"/>
      <c r="E2181" s="132"/>
      <c r="F2181" s="132"/>
      <c r="G2181" s="132"/>
      <c r="H2181" s="132"/>
      <c r="I2181" s="132"/>
      <c r="J2181" s="132"/>
      <c r="K2181" s="132"/>
      <c r="L2181" s="132"/>
    </row>
    <row r="2182" spans="2:12" x14ac:dyDescent="0.25">
      <c r="B2182" s="132"/>
      <c r="C2182" s="132"/>
      <c r="D2182" s="245"/>
      <c r="E2182" s="132"/>
      <c r="F2182" s="132"/>
      <c r="G2182" s="132"/>
      <c r="H2182" s="132"/>
      <c r="I2182" s="132"/>
      <c r="J2182" s="132"/>
      <c r="K2182" s="132"/>
      <c r="L2182" s="132"/>
    </row>
    <row r="2183" spans="2:12" x14ac:dyDescent="0.25">
      <c r="B2183" s="132"/>
      <c r="C2183" s="132"/>
      <c r="D2183" s="245"/>
      <c r="E2183" s="132"/>
      <c r="F2183" s="132"/>
      <c r="G2183" s="132"/>
      <c r="H2183" s="132"/>
      <c r="I2183" s="132"/>
      <c r="J2183" s="132"/>
      <c r="K2183" s="132"/>
      <c r="L2183" s="132"/>
    </row>
    <row r="2184" spans="2:12" x14ac:dyDescent="0.25">
      <c r="B2184" s="132"/>
      <c r="C2184" s="132"/>
      <c r="D2184" s="245"/>
      <c r="E2184" s="132"/>
      <c r="F2184" s="132"/>
      <c r="G2184" s="132"/>
      <c r="H2184" s="132"/>
      <c r="I2184" s="132"/>
      <c r="J2184" s="132"/>
      <c r="K2184" s="132"/>
      <c r="L2184" s="132"/>
    </row>
    <row r="2185" spans="2:12" x14ac:dyDescent="0.25">
      <c r="B2185" s="132"/>
      <c r="C2185" s="132"/>
      <c r="D2185" s="245"/>
      <c r="E2185" s="132"/>
      <c r="F2185" s="132"/>
      <c r="G2185" s="132"/>
      <c r="H2185" s="132"/>
      <c r="I2185" s="132"/>
      <c r="J2185" s="132"/>
      <c r="K2185" s="132"/>
      <c r="L2185" s="132"/>
    </row>
    <row r="2186" spans="2:12" x14ac:dyDescent="0.25">
      <c r="B2186" s="132"/>
      <c r="C2186" s="132"/>
      <c r="D2186" s="245"/>
      <c r="E2186" s="132"/>
      <c r="F2186" s="132"/>
      <c r="G2186" s="132"/>
      <c r="H2186" s="132"/>
      <c r="I2186" s="132"/>
      <c r="J2186" s="132"/>
      <c r="K2186" s="132"/>
      <c r="L2186" s="132"/>
    </row>
    <row r="2187" spans="2:12" x14ac:dyDescent="0.25">
      <c r="B2187" s="132"/>
      <c r="C2187" s="132"/>
      <c r="D2187" s="245"/>
      <c r="E2187" s="132"/>
      <c r="F2187" s="132"/>
      <c r="G2187" s="132"/>
      <c r="H2187" s="132"/>
      <c r="I2187" s="132"/>
      <c r="J2187" s="132"/>
      <c r="K2187" s="132"/>
      <c r="L2187" s="132"/>
    </row>
    <row r="2188" spans="2:12" x14ac:dyDescent="0.25">
      <c r="B2188" s="132"/>
      <c r="C2188" s="132"/>
      <c r="D2188" s="245"/>
      <c r="E2188" s="132"/>
      <c r="F2188" s="132"/>
      <c r="G2188" s="132"/>
      <c r="H2188" s="132"/>
      <c r="I2188" s="132"/>
      <c r="J2188" s="132"/>
      <c r="K2188" s="132"/>
      <c r="L2188" s="132"/>
    </row>
    <row r="2189" spans="2:12" x14ac:dyDescent="0.25">
      <c r="B2189" s="132"/>
      <c r="C2189" s="132"/>
      <c r="D2189" s="245"/>
      <c r="E2189" s="132"/>
      <c r="F2189" s="132"/>
      <c r="G2189" s="132"/>
      <c r="H2189" s="132"/>
      <c r="I2189" s="132"/>
      <c r="J2189" s="132"/>
      <c r="K2189" s="132"/>
      <c r="L2189" s="132"/>
    </row>
    <row r="2190" spans="2:12" x14ac:dyDescent="0.25">
      <c r="B2190" s="132"/>
      <c r="C2190" s="132"/>
      <c r="D2190" s="245"/>
      <c r="E2190" s="132"/>
      <c r="F2190" s="132"/>
      <c r="G2190" s="132"/>
      <c r="H2190" s="132"/>
      <c r="I2190" s="132"/>
      <c r="J2190" s="132"/>
      <c r="K2190" s="132"/>
      <c r="L2190" s="132"/>
    </row>
    <row r="2191" spans="2:12" x14ac:dyDescent="0.25">
      <c r="B2191" s="132"/>
      <c r="C2191" s="132"/>
      <c r="D2191" s="245"/>
      <c r="E2191" s="132"/>
      <c r="F2191" s="132"/>
      <c r="G2191" s="132"/>
      <c r="H2191" s="132"/>
      <c r="I2191" s="132"/>
      <c r="J2191" s="132"/>
      <c r="K2191" s="132"/>
      <c r="L2191" s="132"/>
    </row>
    <row r="2192" spans="2:12" x14ac:dyDescent="0.25">
      <c r="B2192" s="132"/>
      <c r="C2192" s="132"/>
      <c r="D2192" s="245"/>
      <c r="E2192" s="132"/>
      <c r="F2192" s="132"/>
      <c r="G2192" s="132"/>
      <c r="H2192" s="132"/>
      <c r="I2192" s="132"/>
      <c r="J2192" s="132"/>
      <c r="K2192" s="132"/>
      <c r="L2192" s="132"/>
    </row>
    <row r="2193" spans="2:12" x14ac:dyDescent="0.25">
      <c r="B2193" s="132"/>
      <c r="C2193" s="132"/>
      <c r="D2193" s="245"/>
      <c r="E2193" s="132"/>
      <c r="F2193" s="132"/>
      <c r="G2193" s="132"/>
      <c r="H2193" s="132"/>
      <c r="I2193" s="132"/>
      <c r="J2193" s="132"/>
      <c r="K2193" s="132"/>
      <c r="L2193" s="132"/>
    </row>
    <row r="2194" spans="2:12" x14ac:dyDescent="0.25">
      <c r="B2194" s="132"/>
      <c r="C2194" s="132"/>
      <c r="D2194" s="245"/>
      <c r="E2194" s="132"/>
      <c r="F2194" s="132"/>
      <c r="G2194" s="132"/>
      <c r="H2194" s="132"/>
      <c r="I2194" s="132"/>
      <c r="J2194" s="132"/>
      <c r="K2194" s="132"/>
      <c r="L2194" s="132"/>
    </row>
    <row r="2195" spans="2:12" x14ac:dyDescent="0.25">
      <c r="B2195" s="132"/>
      <c r="C2195" s="132"/>
      <c r="D2195" s="245"/>
      <c r="E2195" s="132"/>
      <c r="F2195" s="132"/>
      <c r="G2195" s="132"/>
      <c r="H2195" s="132"/>
      <c r="I2195" s="132"/>
      <c r="J2195" s="132"/>
      <c r="K2195" s="132"/>
      <c r="L2195" s="132"/>
    </row>
    <row r="2196" spans="2:12" x14ac:dyDescent="0.25">
      <c r="B2196" s="132"/>
      <c r="C2196" s="132"/>
      <c r="D2196" s="245"/>
      <c r="E2196" s="132"/>
      <c r="F2196" s="132"/>
      <c r="G2196" s="132"/>
      <c r="H2196" s="132"/>
      <c r="I2196" s="132"/>
      <c r="J2196" s="132"/>
      <c r="K2196" s="132"/>
      <c r="L2196" s="132"/>
    </row>
    <row r="2197" spans="2:12" x14ac:dyDescent="0.25">
      <c r="B2197" s="132"/>
      <c r="C2197" s="132"/>
      <c r="D2197" s="245"/>
      <c r="E2197" s="132"/>
      <c r="F2197" s="132"/>
      <c r="G2197" s="132"/>
      <c r="H2197" s="132"/>
      <c r="I2197" s="132"/>
      <c r="J2197" s="132"/>
      <c r="K2197" s="132"/>
      <c r="L2197" s="132"/>
    </row>
    <row r="2198" spans="2:12" x14ac:dyDescent="0.25">
      <c r="B2198" s="132"/>
      <c r="C2198" s="132"/>
      <c r="D2198" s="245"/>
      <c r="E2198" s="132"/>
      <c r="F2198" s="132"/>
      <c r="G2198" s="132"/>
      <c r="H2198" s="132"/>
      <c r="I2198" s="132"/>
      <c r="J2198" s="132"/>
      <c r="K2198" s="132"/>
      <c r="L2198" s="132"/>
    </row>
    <row r="2199" spans="2:12" x14ac:dyDescent="0.25">
      <c r="B2199" s="132"/>
      <c r="C2199" s="132"/>
      <c r="D2199" s="245"/>
      <c r="E2199" s="132"/>
      <c r="F2199" s="132"/>
      <c r="G2199" s="132"/>
      <c r="H2199" s="132"/>
      <c r="I2199" s="132"/>
      <c r="J2199" s="132"/>
      <c r="K2199" s="132"/>
      <c r="L2199" s="132"/>
    </row>
    <row r="2200" spans="2:12" x14ac:dyDescent="0.25">
      <c r="B2200" s="132"/>
      <c r="C2200" s="132"/>
      <c r="D2200" s="245"/>
      <c r="E2200" s="132"/>
      <c r="F2200" s="132"/>
      <c r="G2200" s="132"/>
      <c r="H2200" s="132"/>
      <c r="I2200" s="132"/>
      <c r="J2200" s="132"/>
      <c r="K2200" s="132"/>
      <c r="L2200" s="132"/>
    </row>
    <row r="2201" spans="2:12" x14ac:dyDescent="0.25">
      <c r="B2201" s="132"/>
      <c r="C2201" s="132"/>
      <c r="D2201" s="245"/>
      <c r="E2201" s="132"/>
      <c r="F2201" s="132"/>
      <c r="G2201" s="132"/>
      <c r="H2201" s="132"/>
      <c r="I2201" s="132"/>
      <c r="J2201" s="132"/>
      <c r="K2201" s="132"/>
      <c r="L2201" s="132"/>
    </row>
    <row r="2202" spans="2:12" x14ac:dyDescent="0.25">
      <c r="B2202" s="132"/>
      <c r="C2202" s="132"/>
      <c r="D2202" s="245"/>
      <c r="E2202" s="132"/>
      <c r="F2202" s="132"/>
      <c r="G2202" s="132"/>
      <c r="H2202" s="132"/>
      <c r="I2202" s="132"/>
      <c r="J2202" s="132"/>
      <c r="K2202" s="132"/>
      <c r="L2202" s="132"/>
    </row>
    <row r="2203" spans="2:12" x14ac:dyDescent="0.25">
      <c r="B2203" s="132"/>
      <c r="C2203" s="132"/>
      <c r="D2203" s="245"/>
      <c r="E2203" s="132"/>
      <c r="F2203" s="132"/>
      <c r="G2203" s="132"/>
      <c r="H2203" s="132"/>
      <c r="I2203" s="132"/>
      <c r="J2203" s="132"/>
      <c r="K2203" s="132"/>
      <c r="L2203" s="132"/>
    </row>
    <row r="2204" spans="2:12" x14ac:dyDescent="0.25">
      <c r="B2204" s="132"/>
      <c r="C2204" s="132"/>
      <c r="D2204" s="245"/>
      <c r="E2204" s="132"/>
      <c r="F2204" s="132"/>
      <c r="G2204" s="132"/>
      <c r="H2204" s="132"/>
      <c r="I2204" s="132"/>
      <c r="J2204" s="132"/>
      <c r="K2204" s="132"/>
      <c r="L2204" s="132"/>
    </row>
    <row r="2205" spans="2:12" x14ac:dyDescent="0.25">
      <c r="B2205" s="132"/>
      <c r="C2205" s="132"/>
      <c r="D2205" s="245"/>
      <c r="E2205" s="132"/>
      <c r="F2205" s="132"/>
      <c r="G2205" s="132"/>
      <c r="H2205" s="132"/>
      <c r="I2205" s="132"/>
      <c r="J2205" s="132"/>
      <c r="K2205" s="132"/>
      <c r="L2205" s="132"/>
    </row>
    <row r="2206" spans="2:12" x14ac:dyDescent="0.25">
      <c r="B2206" s="132"/>
      <c r="C2206" s="132"/>
      <c r="D2206" s="245"/>
      <c r="E2206" s="132"/>
      <c r="F2206" s="132"/>
      <c r="G2206" s="132"/>
      <c r="H2206" s="132"/>
      <c r="I2206" s="132"/>
      <c r="J2206" s="132"/>
      <c r="K2206" s="132"/>
      <c r="L2206" s="132"/>
    </row>
    <row r="2207" spans="2:12" x14ac:dyDescent="0.25">
      <c r="B2207" s="132"/>
      <c r="C2207" s="132"/>
      <c r="D2207" s="245"/>
      <c r="E2207" s="132"/>
      <c r="F2207" s="132"/>
      <c r="G2207" s="132"/>
      <c r="H2207" s="132"/>
      <c r="I2207" s="132"/>
      <c r="J2207" s="132"/>
      <c r="K2207" s="132"/>
      <c r="L2207" s="132"/>
    </row>
    <row r="2208" spans="2:12" x14ac:dyDescent="0.25">
      <c r="B2208" s="132"/>
      <c r="C2208" s="132"/>
      <c r="D2208" s="245"/>
      <c r="E2208" s="132"/>
      <c r="F2208" s="132"/>
      <c r="G2208" s="132"/>
      <c r="H2208" s="132"/>
      <c r="I2208" s="132"/>
      <c r="J2208" s="132"/>
      <c r="K2208" s="132"/>
      <c r="L2208" s="132"/>
    </row>
    <row r="2209" spans="2:12" x14ac:dyDescent="0.25">
      <c r="B2209" s="132"/>
      <c r="C2209" s="132"/>
      <c r="D2209" s="245"/>
      <c r="E2209" s="132"/>
      <c r="F2209" s="132"/>
      <c r="G2209" s="132"/>
      <c r="H2209" s="132"/>
      <c r="I2209" s="132"/>
      <c r="J2209" s="132"/>
      <c r="K2209" s="132"/>
      <c r="L2209" s="132"/>
    </row>
    <row r="2210" spans="2:12" x14ac:dyDescent="0.25">
      <c r="B2210" s="132"/>
      <c r="C2210" s="132"/>
      <c r="D2210" s="245"/>
      <c r="E2210" s="132"/>
      <c r="F2210" s="132"/>
      <c r="G2210" s="132"/>
      <c r="H2210" s="132"/>
      <c r="I2210" s="132"/>
      <c r="J2210" s="132"/>
      <c r="K2210" s="132"/>
      <c r="L2210" s="132"/>
    </row>
    <row r="2211" spans="2:12" x14ac:dyDescent="0.25">
      <c r="B2211" s="132"/>
      <c r="C2211" s="132"/>
      <c r="D2211" s="245"/>
      <c r="E2211" s="132"/>
      <c r="F2211" s="132"/>
      <c r="G2211" s="132"/>
      <c r="H2211" s="132"/>
      <c r="I2211" s="132"/>
      <c r="J2211" s="132"/>
      <c r="K2211" s="132"/>
      <c r="L2211" s="132"/>
    </row>
    <row r="2212" spans="2:12" x14ac:dyDescent="0.25">
      <c r="B2212" s="132"/>
      <c r="C2212" s="132"/>
      <c r="D2212" s="245"/>
      <c r="E2212" s="132"/>
      <c r="F2212" s="132"/>
      <c r="G2212" s="132"/>
      <c r="H2212" s="132"/>
      <c r="I2212" s="132"/>
      <c r="J2212" s="132"/>
      <c r="K2212" s="132"/>
      <c r="L2212" s="132"/>
    </row>
    <row r="2213" spans="2:12" x14ac:dyDescent="0.25">
      <c r="B2213" s="132"/>
      <c r="C2213" s="132"/>
      <c r="D2213" s="245"/>
      <c r="E2213" s="132"/>
      <c r="F2213" s="132"/>
      <c r="G2213" s="132"/>
      <c r="H2213" s="132"/>
      <c r="I2213" s="132"/>
      <c r="J2213" s="132"/>
      <c r="K2213" s="132"/>
      <c r="L2213" s="132"/>
    </row>
    <row r="2214" spans="2:12" x14ac:dyDescent="0.25">
      <c r="B2214" s="132"/>
      <c r="C2214" s="132"/>
      <c r="D2214" s="245"/>
      <c r="E2214" s="132"/>
      <c r="F2214" s="132"/>
      <c r="G2214" s="132"/>
      <c r="H2214" s="132"/>
      <c r="I2214" s="132"/>
      <c r="J2214" s="132"/>
      <c r="K2214" s="132"/>
      <c r="L2214" s="132"/>
    </row>
    <row r="2215" spans="2:12" x14ac:dyDescent="0.25">
      <c r="B2215" s="132"/>
      <c r="C2215" s="132"/>
      <c r="D2215" s="245"/>
      <c r="E2215" s="132"/>
      <c r="F2215" s="132"/>
      <c r="G2215" s="132"/>
      <c r="H2215" s="132"/>
      <c r="I2215" s="132"/>
      <c r="J2215" s="132"/>
      <c r="K2215" s="132"/>
      <c r="L2215" s="132"/>
    </row>
    <row r="2216" spans="2:12" x14ac:dyDescent="0.25">
      <c r="B2216" s="132"/>
      <c r="C2216" s="132"/>
      <c r="D2216" s="245"/>
      <c r="E2216" s="132"/>
      <c r="F2216" s="132"/>
      <c r="G2216" s="132"/>
      <c r="H2216" s="132"/>
      <c r="I2216" s="132"/>
      <c r="J2216" s="132"/>
      <c r="K2216" s="132"/>
      <c r="L2216" s="132"/>
    </row>
    <row r="2217" spans="2:12" x14ac:dyDescent="0.25">
      <c r="B2217" s="132"/>
      <c r="C2217" s="132"/>
      <c r="D2217" s="245"/>
      <c r="E2217" s="132"/>
      <c r="F2217" s="132"/>
      <c r="G2217" s="132"/>
      <c r="H2217" s="132"/>
      <c r="I2217" s="132"/>
      <c r="J2217" s="132"/>
      <c r="K2217" s="132"/>
      <c r="L2217" s="132"/>
    </row>
    <row r="2218" spans="2:12" x14ac:dyDescent="0.25">
      <c r="B2218" s="132"/>
      <c r="C2218" s="132"/>
      <c r="D2218" s="245"/>
      <c r="E2218" s="132"/>
      <c r="F2218" s="132"/>
      <c r="G2218" s="132"/>
      <c r="H2218" s="132"/>
      <c r="I2218" s="132"/>
      <c r="J2218" s="132"/>
      <c r="K2218" s="132"/>
      <c r="L2218" s="132"/>
    </row>
    <row r="2219" spans="2:12" x14ac:dyDescent="0.25">
      <c r="B2219" s="132"/>
      <c r="C2219" s="132"/>
      <c r="D2219" s="245"/>
      <c r="E2219" s="132"/>
      <c r="F2219" s="132"/>
      <c r="G2219" s="132"/>
      <c r="H2219" s="132"/>
      <c r="I2219" s="132"/>
      <c r="J2219" s="132"/>
      <c r="K2219" s="132"/>
      <c r="L2219" s="132"/>
    </row>
    <row r="2220" spans="2:12" x14ac:dyDescent="0.25">
      <c r="B2220" s="132"/>
      <c r="C2220" s="132"/>
      <c r="D2220" s="245"/>
      <c r="E2220" s="132"/>
      <c r="F2220" s="132"/>
      <c r="G2220" s="132"/>
      <c r="H2220" s="132"/>
      <c r="I2220" s="132"/>
      <c r="J2220" s="132"/>
      <c r="K2220" s="132"/>
      <c r="L2220" s="132"/>
    </row>
    <row r="2221" spans="2:12" x14ac:dyDescent="0.25">
      <c r="B2221" s="132"/>
      <c r="C2221" s="132"/>
      <c r="D2221" s="245"/>
      <c r="E2221" s="132"/>
      <c r="F2221" s="132"/>
      <c r="G2221" s="132"/>
      <c r="H2221" s="132"/>
      <c r="I2221" s="132"/>
      <c r="J2221" s="132"/>
      <c r="K2221" s="132"/>
      <c r="L2221" s="132"/>
    </row>
    <row r="2222" spans="2:12" x14ac:dyDescent="0.25">
      <c r="B2222" s="132"/>
      <c r="C2222" s="132"/>
      <c r="D2222" s="245"/>
      <c r="E2222" s="132"/>
      <c r="F2222" s="132"/>
      <c r="G2222" s="132"/>
      <c r="H2222" s="132"/>
      <c r="I2222" s="132"/>
      <c r="J2222" s="132"/>
      <c r="K2222" s="132"/>
      <c r="L2222" s="132"/>
    </row>
    <row r="2223" spans="2:12" x14ac:dyDescent="0.25">
      <c r="B2223" s="132"/>
      <c r="C2223" s="132"/>
      <c r="D2223" s="245"/>
      <c r="E2223" s="132"/>
      <c r="F2223" s="132"/>
      <c r="G2223" s="132"/>
      <c r="H2223" s="132"/>
      <c r="I2223" s="132"/>
      <c r="J2223" s="132"/>
      <c r="K2223" s="132"/>
      <c r="L2223" s="132"/>
    </row>
    <row r="2224" spans="2:12" x14ac:dyDescent="0.25">
      <c r="B2224" s="132"/>
      <c r="C2224" s="132"/>
      <c r="D2224" s="245"/>
      <c r="E2224" s="132"/>
      <c r="F2224" s="132"/>
      <c r="G2224" s="132"/>
      <c r="H2224" s="132"/>
      <c r="I2224" s="132"/>
      <c r="J2224" s="132"/>
      <c r="K2224" s="132"/>
      <c r="L2224" s="132"/>
    </row>
    <row r="2225" spans="2:12" x14ac:dyDescent="0.25">
      <c r="B2225" s="132"/>
      <c r="C2225" s="132"/>
      <c r="D2225" s="245"/>
      <c r="E2225" s="132"/>
      <c r="F2225" s="132"/>
      <c r="G2225" s="132"/>
      <c r="H2225" s="132"/>
      <c r="I2225" s="132"/>
      <c r="J2225" s="132"/>
      <c r="K2225" s="132"/>
      <c r="L2225" s="132"/>
    </row>
    <row r="2226" spans="2:12" x14ac:dyDescent="0.25">
      <c r="B2226" s="132"/>
      <c r="C2226" s="132"/>
      <c r="D2226" s="245"/>
      <c r="E2226" s="132"/>
      <c r="F2226" s="132"/>
      <c r="G2226" s="132"/>
      <c r="H2226" s="132"/>
      <c r="I2226" s="132"/>
      <c r="J2226" s="132"/>
      <c r="K2226" s="132"/>
      <c r="L2226" s="132"/>
    </row>
    <row r="2227" spans="2:12" x14ac:dyDescent="0.25">
      <c r="B2227" s="132"/>
      <c r="C2227" s="132"/>
      <c r="D2227" s="245"/>
      <c r="E2227" s="132"/>
      <c r="F2227" s="132"/>
      <c r="G2227" s="132"/>
      <c r="H2227" s="132"/>
      <c r="I2227" s="132"/>
      <c r="J2227" s="132"/>
      <c r="K2227" s="132"/>
      <c r="L2227" s="132"/>
    </row>
  </sheetData>
  <mergeCells count="137">
    <mergeCell ref="A56:L56"/>
    <mergeCell ref="A70:L70"/>
    <mergeCell ref="L71:L83"/>
    <mergeCell ref="A84:L84"/>
    <mergeCell ref="A85:L85"/>
    <mergeCell ref="M5:M6"/>
    <mergeCell ref="N5:N6"/>
    <mergeCell ref="A2:L2"/>
    <mergeCell ref="B4:L4"/>
    <mergeCell ref="A5:A6"/>
    <mergeCell ref="B5:D5"/>
    <mergeCell ref="E5:K5"/>
    <mergeCell ref="L5:L6"/>
    <mergeCell ref="A131:L131"/>
    <mergeCell ref="A145:L145"/>
    <mergeCell ref="A146:L146"/>
    <mergeCell ref="A160:L160"/>
    <mergeCell ref="A174:L174"/>
    <mergeCell ref="A188:L188"/>
    <mergeCell ref="A100:L100"/>
    <mergeCell ref="A101:L101"/>
    <mergeCell ref="A115:L115"/>
    <mergeCell ref="L116:L128"/>
    <mergeCell ref="A129:L129"/>
    <mergeCell ref="A130:L130"/>
    <mergeCell ref="A245:L245"/>
    <mergeCell ref="L246:L258"/>
    <mergeCell ref="A259:L259"/>
    <mergeCell ref="A273:L273"/>
    <mergeCell ref="L274:L286"/>
    <mergeCell ref="A287:L287"/>
    <mergeCell ref="A202:L202"/>
    <mergeCell ref="A216:L216"/>
    <mergeCell ref="A217:L217"/>
    <mergeCell ref="L218:L230"/>
    <mergeCell ref="A231:L231"/>
    <mergeCell ref="L232:L244"/>
    <mergeCell ref="M375:Y375"/>
    <mergeCell ref="L318:L330"/>
    <mergeCell ref="A331:L331"/>
    <mergeCell ref="L332:L344"/>
    <mergeCell ref="A345:L345"/>
    <mergeCell ref="L346:L358"/>
    <mergeCell ref="A288:L288"/>
    <mergeCell ref="L289:L301"/>
    <mergeCell ref="A302:L302"/>
    <mergeCell ref="A303:L303"/>
    <mergeCell ref="L304:L316"/>
    <mergeCell ref="A317:L317"/>
    <mergeCell ref="A402:L402"/>
    <mergeCell ref="L403:L415"/>
    <mergeCell ref="A416:L416"/>
    <mergeCell ref="A417:L417"/>
    <mergeCell ref="L418:L430"/>
    <mergeCell ref="A431:L431"/>
    <mergeCell ref="L360:L372"/>
    <mergeCell ref="A373:L373"/>
    <mergeCell ref="A374:L374"/>
    <mergeCell ref="L375:L387"/>
    <mergeCell ref="O476:O488"/>
    <mergeCell ref="A489:L489"/>
    <mergeCell ref="A503:L503"/>
    <mergeCell ref="A517:L517"/>
    <mergeCell ref="L518:L530"/>
    <mergeCell ref="A432:L432"/>
    <mergeCell ref="A433:L433"/>
    <mergeCell ref="A447:L447"/>
    <mergeCell ref="A461:L461"/>
    <mergeCell ref="A475:L475"/>
    <mergeCell ref="L476:L488"/>
    <mergeCell ref="A615:L615"/>
    <mergeCell ref="A629:L629"/>
    <mergeCell ref="A643:L643"/>
    <mergeCell ref="A660:L660"/>
    <mergeCell ref="A661:L661"/>
    <mergeCell ref="A675:L675"/>
    <mergeCell ref="A545:L545"/>
    <mergeCell ref="L546:L558"/>
    <mergeCell ref="A559:L559"/>
    <mergeCell ref="A573:L573"/>
    <mergeCell ref="A587:L587"/>
    <mergeCell ref="A601:L601"/>
    <mergeCell ref="A732:L732"/>
    <mergeCell ref="A733:L733"/>
    <mergeCell ref="A750:L750"/>
    <mergeCell ref="A764:L764"/>
    <mergeCell ref="A781:L781"/>
    <mergeCell ref="L782:L794"/>
    <mergeCell ref="L676:L688"/>
    <mergeCell ref="A689:L689"/>
    <mergeCell ref="L690:L702"/>
    <mergeCell ref="L826:L838"/>
    <mergeCell ref="A839:L839"/>
    <mergeCell ref="A853:L853"/>
    <mergeCell ref="A867:L867"/>
    <mergeCell ref="L868:L880"/>
    <mergeCell ref="A795:L795"/>
    <mergeCell ref="A796:L796"/>
    <mergeCell ref="L797:L809"/>
    <mergeCell ref="A810:L810"/>
    <mergeCell ref="L811:L823"/>
    <mergeCell ref="A824:L824"/>
    <mergeCell ref="L996:L1008"/>
    <mergeCell ref="A1009:L1009"/>
    <mergeCell ref="L1010:L1022"/>
    <mergeCell ref="B1024:L1024"/>
    <mergeCell ref="B1027:L1027"/>
    <mergeCell ref="L954:L966"/>
    <mergeCell ref="A967:L967"/>
    <mergeCell ref="L968:L980"/>
    <mergeCell ref="A981:L981"/>
    <mergeCell ref="L982:L994"/>
    <mergeCell ref="A995:L995"/>
    <mergeCell ref="A99:L99"/>
    <mergeCell ref="A388:L388"/>
    <mergeCell ref="A359:L359"/>
    <mergeCell ref="A42:L42"/>
    <mergeCell ref="A41:L41"/>
    <mergeCell ref="A40:L40"/>
    <mergeCell ref="A23:L23"/>
    <mergeCell ref="A953:L953"/>
    <mergeCell ref="A939:L939"/>
    <mergeCell ref="A718:L718"/>
    <mergeCell ref="A704:L704"/>
    <mergeCell ref="A703:L703"/>
    <mergeCell ref="A531:L531"/>
    <mergeCell ref="L911:L923"/>
    <mergeCell ref="A924:L924"/>
    <mergeCell ref="A925:L925"/>
    <mergeCell ref="L926:L938"/>
    <mergeCell ref="A881:L881"/>
    <mergeCell ref="L882:L894"/>
    <mergeCell ref="A895:L895"/>
    <mergeCell ref="A896:L896"/>
    <mergeCell ref="L897:L909"/>
    <mergeCell ref="A910:L910"/>
    <mergeCell ref="A825:L825"/>
  </mergeCells>
  <phoneticPr fontId="24"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2B8E162F6CDE604EB03E551D8952C369" ma:contentTypeVersion="13" ma:contentTypeDescription="Izveidot jaunu dokumentu." ma:contentTypeScope="" ma:versionID="9484ed35c9bcfad8dc049a71495ddf6e">
  <xsd:schema xmlns:xsd="http://www.w3.org/2001/XMLSchema" xmlns:xs="http://www.w3.org/2001/XMLSchema" xmlns:p="http://schemas.microsoft.com/office/2006/metadata/properties" xmlns:ns3="8f51c5f5-4888-45b6-ae89-3ab7f03c8af1" xmlns:ns4="b84cfc26-998c-47cd-ac58-e2e1a66e5e79" targetNamespace="http://schemas.microsoft.com/office/2006/metadata/properties" ma:root="true" ma:fieldsID="bb4f16784b8d8208185f22de22c6a8d4" ns3:_="" ns4:_="">
    <xsd:import namespace="8f51c5f5-4888-45b6-ae89-3ab7f03c8af1"/>
    <xsd:import namespace="b84cfc26-998c-47cd-ac58-e2e1a66e5e79"/>
    <xsd:element name="properties">
      <xsd:complexType>
        <xsd:sequence>
          <xsd:element name="documentManagement">
            <xsd:complexType>
              <xsd:all>
                <xsd:element ref="ns3:MediaServiceMetadata" minOccurs="0"/>
                <xsd:element ref="ns3:MediaServiceFastMetadata" minOccurs="0"/>
                <xsd:element ref="ns3:MediaServiceAutoTags" minOccurs="0"/>
                <xsd:element ref="ns4:SharedWithUsers" minOccurs="0"/>
                <xsd:element ref="ns4:SharedWithDetails" minOccurs="0"/>
                <xsd:element ref="ns4:SharingHintHash"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51c5f5-4888-45b6-ae89-3ab7f03c8af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4cfc26-998c-47cd-ac58-e2e1a66e5e79" elementFormDefault="qualified">
    <xsd:import namespace="http://schemas.microsoft.com/office/2006/documentManagement/types"/>
    <xsd:import namespace="http://schemas.microsoft.com/office/infopath/2007/PartnerControls"/>
    <xsd:element name="SharedWithUsers" ma:index="11"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Koplietots ar: detalizēti" ma:description="" ma:internalName="SharedWithDetails" ma:readOnly="true">
      <xsd:simpleType>
        <xsd:restriction base="dms:Note">
          <xsd:maxLength value="255"/>
        </xsd:restriction>
      </xsd:simpleType>
    </xsd:element>
    <xsd:element name="SharingHintHash" ma:index="13" nillable="true" ma:displayName="Koplietošanas norādes jaucējkods"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4B6E57-AADC-4FB5-98DA-B0453EA0F63A}">
  <ds:schemaRefs>
    <ds:schemaRef ds:uri="http://purl.org/dc/terms/"/>
    <ds:schemaRef ds:uri="8f51c5f5-4888-45b6-ae89-3ab7f03c8af1"/>
    <ds:schemaRef ds:uri="b84cfc26-998c-47cd-ac58-e2e1a66e5e79"/>
    <ds:schemaRef ds:uri="http://schemas.microsoft.com/office/infopath/2007/PartnerControls"/>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 ds:uri="http://purl.org/dc/dcmitype/"/>
    <ds:schemaRef ds:uri="http://purl.org/dc/elements/1.1/"/>
  </ds:schemaRefs>
</ds:datastoreItem>
</file>

<file path=customXml/itemProps2.xml><?xml version="1.0" encoding="utf-8"?>
<ds:datastoreItem xmlns:ds="http://schemas.openxmlformats.org/officeDocument/2006/customXml" ds:itemID="{34D6062E-A2F4-462D-B5FE-B62E682424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51c5f5-4888-45b6-ae89-3ab7f03c8af1"/>
    <ds:schemaRef ds:uri="b84cfc26-998c-47cd-ac58-e2e1a66e5e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8DA982-F839-4CC1-999D-E36A0C2484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Sheet3</vt:lpstr>
      <vt:lpstr>Precizētais</vt:lpstr>
      <vt:lpstr>Sheet3!_Hlk43198762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Kerija</dc:creator>
  <cp:lastModifiedBy>Kitija Eglīte</cp:lastModifiedBy>
  <cp:lastPrinted>2020-11-04T15:06:13Z</cp:lastPrinted>
  <dcterms:created xsi:type="dcterms:W3CDTF">2020-06-18T05:03:41Z</dcterms:created>
  <dcterms:modified xsi:type="dcterms:W3CDTF">2020-12-14T11:45:51Z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0x0101002B8E162F6CDE604EB03E551D8952C369</vt:lpwstr>
  </property>
</Properties>
</file>